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4"/>
  </bookViews>
  <sheets>
    <sheet name="2" sheetId="1" r:id="rId1"/>
    <sheet name="5" sheetId="2" r:id="rId2"/>
    <sheet name="6" sheetId="3" r:id="rId3"/>
    <sheet name="14" sheetId="4" r:id="rId4"/>
    <sheet name="11" sheetId="5" r:id="rId5"/>
  </sheets>
  <definedNames>
    <definedName name="_xlnm._FilterDatabase" localSheetId="1" hidden="1">'5'!$A$11:$J$11</definedName>
    <definedName name="_xlnm._FilterDatabase" localSheetId="2" hidden="1">'6'!$A$11:$J$325</definedName>
  </definedNames>
  <calcPr fullCalcOnLoad="1"/>
</workbook>
</file>

<file path=xl/sharedStrings.xml><?xml version="1.0" encoding="utf-8"?>
<sst xmlns="http://schemas.openxmlformats.org/spreadsheetml/2006/main" count="2983" uniqueCount="701">
  <si>
    <t>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</si>
  <si>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</si>
  <si>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</si>
  <si>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Субсидии на капитальный ремонт зданий, сооружений и помещений муниципальных образовательных учреждений в муниципальных образованиях Свердловской области </t>
  </si>
  <si>
    <t xml:space="preserve">Субсидии на организацию отдыха детей в каникулярное время </t>
  </si>
  <si>
    <t xml:space="preserve">Субсидии на содержание и обеспечение деятельности вновь создаваемых финансовых органов муниципальных образований в Свердловской области </t>
  </si>
  <si>
    <t xml:space="preserve">Субсидии на софинансирование подготовки документов территориального планирования, градостроительного зонирования и документации по планировке территорий </t>
  </si>
  <si>
    <t>90720202999050000151</t>
  </si>
  <si>
    <t>Субсидии на оснащение муниципальных учреждений здравоохранения,муниципальных общеобразовательных учреждений, муниципальных учреждений дополнительного образования детей-детско-юношеских спортивных школ медицинским оборудованием и инструментарием</t>
  </si>
  <si>
    <t>Субсидии на приобретение персональных терминалов видеоконференцсвязи</t>
  </si>
  <si>
    <t>Субсидии на мероприятия по оснащению муниципальных образований Свердловской области возимыми радиостанциями межведомственной системы оперативной связи</t>
  </si>
  <si>
    <t>00020203000000000151</t>
  </si>
  <si>
    <t>СУБВЕНЦИИ БЮДЖЕТАМ СУБЪЕКТОВ РФ И МУНИЦИПАЛЬНЫХ ОБРАЗОВАНИЙ</t>
  </si>
  <si>
    <t>90120203001050000151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</si>
  <si>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</si>
  <si>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90120203002050000151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</si>
  <si>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</si>
  <si>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90120203015050000151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</si>
  <si>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</si>
  <si>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90620203021050000151</t>
  </si>
  <si>
    <t>Субвенции бюджетам муниципальных районов на ежемесячное денежное вознаграждение за классное руководство</t>
  </si>
  <si>
    <t>90120203022050000151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</si>
  <si>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</si>
  <si>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</si>
  <si>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</si>
  <si>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</si>
  <si>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</si>
  <si>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</si>
  <si>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</si>
  <si>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</si>
  <si>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</si>
  <si>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</si>
  <si>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</si>
  <si>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00020204000000000151</t>
  </si>
  <si>
    <t>ИНЫЕ МЕЖБЮДЖЕТНЫЕ ТРАНСФЕРТЫ</t>
  </si>
  <si>
    <t>00020204999050000151</t>
  </si>
  <si>
    <t xml:space="preserve">      Прочие межбюджетные трансферты, передаваемые бюджетам муниципальных районов, в том числе:</t>
  </si>
  <si>
    <t>90120204025050000151</t>
  </si>
  <si>
    <t>Междюбжетные трансферты, передаваемые на комплектование книжных фондов библиотек муниципальных образований</t>
  </si>
  <si>
    <t>90620204999050000151</t>
  </si>
  <si>
    <t>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</si>
  <si>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90120204999050000151</t>
  </si>
  <si>
    <t xml:space="preserve"> Прочие межбюджетные трансферты, передаваемые бюджетам муниципальных районов (МО "Обуховское сельское поселение")</t>
  </si>
  <si>
    <t xml:space="preserve"> Прочие межбюджетные трансферты, передаваемые бюджетам муниципальных районов (МО "Галкинское сельское поселение")</t>
  </si>
  <si>
    <t>Межбюджетные трансферты из областного бюджета бюджетам муниципальных районов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2010 году увеличились по сравнению с объемом поступлений этих налогов в 2009 году</t>
  </si>
  <si>
    <t>ИТОГО ДОХОДОВ</t>
  </si>
  <si>
    <t xml:space="preserve">      Другие вопросы в области охраны окружающей среды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</si>
  <si>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</si>
  <si>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</si>
  <si>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</si>
  <si>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</si>
  <si>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</si>
  <si>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</si>
  <si>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</si>
  <si>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</si>
  <si>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</si>
  <si>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</si>
  <si>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</si>
  <si>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</si>
  <si>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</si>
  <si>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5054600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</si>
  <si>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</si>
  <si>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</si>
  <si>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</si>
  <si>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</si>
  <si>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Другие вопросы в области физической культуры и спорта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</si>
  <si>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</si>
  <si>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5220450</t>
  </si>
  <si>
    <t xml:space="preserve">        Программа "Развитие культуры и искусства в Камышловском муниципальном районе на 2009 - 2012 годы"</t>
  </si>
  <si>
    <t xml:space="preserve">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</si>
  <si>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    Проведение мероприятий по улучшению жилищных условий граждан, проживающих в сельской местности</t>
  </si>
  <si>
    <t xml:space="preserve">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</si>
  <si>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Программа "Обеспечение жильем молодых семей МО Камышловский муниципальный район на 2011 - 2015 годы"</t>
  </si>
  <si>
    <t xml:space="preserve">          Резервные фонды исполнительных органов государственной власти субъектов Российской Федерации</t>
  </si>
  <si>
    <t xml:space="preserve">        Федеральные целевые программы</t>
  </si>
  <si>
    <t>1000000</t>
  </si>
  <si>
    <t>1001101</t>
  </si>
  <si>
    <t>1001102</t>
  </si>
  <si>
    <t>1006</t>
  </si>
  <si>
    <t xml:space="preserve">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</si>
  <si>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</si>
  <si>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Направление «Совершенствование организации медицинской помощи учащимся образовательных учреждений и детско-юношеских спортивных школ в Свердловской области» на 2011-2015 годы ОЦП "Совершенствование оказания медицинской помощи населению, предупре</t>
  </si>
  <si>
    <t xml:space="preserve">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</t>
  </si>
  <si>
    <t xml:space="preserve">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</si>
  <si>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</si>
  <si>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</si>
  <si>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</si>
  <si>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</si>
  <si>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</si>
  <si>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 xml:space="preserve">      Мероприятия по проведению оздоровительной кампании детей</t>
  </si>
  <si>
    <t xml:space="preserve">        Программа "Развитие сети дошкольных образовательных учреждений в МО Камышловский муниципальный район на 2010-2014 годы"</t>
  </si>
  <si>
    <t xml:space="preserve">    Общее образование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</si>
  <si>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</si>
  <si>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</si>
  <si>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</si>
  <si>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</si>
  <si>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</si>
  <si>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</si>
  <si>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</si>
  <si>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      Обеспечение деятельности подведомственных учреждений (пролеченные)</t>
  </si>
  <si>
    <t>7957500</t>
  </si>
  <si>
    <t>7957600</t>
  </si>
  <si>
    <t>7957700</t>
  </si>
  <si>
    <t>7957800</t>
  </si>
  <si>
    <t>7957900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</si>
  <si>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</si>
  <si>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</si>
  <si>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Программа "Энергосбережение по муниципальному образованию Камышловский муниципальный район на 2011 год"</t>
  </si>
  <si>
    <t xml:space="preserve">  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</si>
  <si>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Программа "Обеспечение жильем молодых семей МО Камышловский муниципальный район на 2011 - 2015 годы"</t>
  </si>
  <si>
    <t xml:space="preserve">          Программа "Молодежь Камышловского района на 2011 - 2013 годы"</t>
  </si>
  <si>
    <t>Приложение 11</t>
  </si>
  <si>
    <t xml:space="preserve">      Другие вопросы в области культуры, кинематографии</t>
  </si>
  <si>
    <t xml:space="preserve">          Программа "Развитие культуры и искусства в Камышловском муниципальном районе на 2009 - 2012 годы"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</si>
  <si>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</si>
  <si>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</si>
  <si>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</si>
  <si>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 xml:space="preserve">          Мероприятия в области здравоохранения, спорта и физической культуры, туризма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</si>
  <si>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</si>
  <si>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</si>
  <si>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</si>
  <si>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</si>
  <si>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</si>
  <si>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</si>
  <si>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</si>
  <si>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0500</t>
  </si>
  <si>
    <t xml:space="preserve">      Автомобильный транспорт</t>
  </si>
  <si>
    <t>0920314</t>
  </si>
  <si>
    <t>0939900</t>
  </si>
  <si>
    <t>0930000</t>
  </si>
  <si>
    <t>0501</t>
  </si>
  <si>
    <t>5210140</t>
  </si>
  <si>
    <t>0502</t>
  </si>
  <si>
    <t>006</t>
  </si>
  <si>
    <t>5054800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</si>
  <si>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</si>
  <si>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</si>
  <si>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</si>
  <si>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</si>
  <si>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</si>
  <si>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</si>
  <si>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</si>
  <si>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</si>
  <si>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</si>
  <si>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</si>
  <si>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5210116</t>
  </si>
  <si>
    <t>5210201</t>
  </si>
  <si>
    <t>0707</t>
  </si>
  <si>
    <t>4320221</t>
  </si>
  <si>
    <t>0709</t>
  </si>
  <si>
    <t>4529900</t>
  </si>
  <si>
    <t>0800</t>
  </si>
  <si>
    <t>0801</t>
  </si>
  <si>
    <t>4429900</t>
  </si>
  <si>
    <t>0900</t>
  </si>
  <si>
    <t>0901</t>
  </si>
  <si>
    <t>4709941</t>
  </si>
  <si>
    <t>4709942</t>
  </si>
  <si>
    <t>0902</t>
  </si>
  <si>
    <t>4789900</t>
  </si>
  <si>
    <t>5201800</t>
  </si>
  <si>
    <t>5129700</t>
  </si>
  <si>
    <t>1000</t>
  </si>
  <si>
    <t>1001</t>
  </si>
  <si>
    <t>4910100</t>
  </si>
  <si>
    <t>005</t>
  </si>
  <si>
    <t>1003</t>
  </si>
  <si>
    <t>1100</t>
  </si>
  <si>
    <t>1101</t>
  </si>
  <si>
    <t>5160100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</si>
  <si>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</si>
  <si>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</si>
  <si>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</si>
  <si>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</si>
  <si>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</si>
  <si>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</si>
  <si>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</si>
  <si>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</si>
  <si>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</si>
  <si>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</si>
  <si>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</si>
  <si>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</si>
  <si>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</si>
  <si>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</si>
  <si>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</si>
  <si>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</si>
  <si>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</si>
  <si>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</si>
  <si>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</si>
  <si>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</si>
  <si>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3400000</t>
  </si>
  <si>
    <t>5050000</t>
  </si>
  <si>
    <t>4200000</t>
  </si>
  <si>
    <t>4210000</t>
  </si>
  <si>
    <t>4230000</t>
  </si>
  <si>
    <t>4320000</t>
  </si>
  <si>
    <t>4520000</t>
  </si>
  <si>
    <t>4420000</t>
  </si>
  <si>
    <t>4700000</t>
  </si>
  <si>
    <t>5120000</t>
  </si>
  <si>
    <t xml:space="preserve">        Мероприятия в области здравоохранения, спорта и физической культуры, туризма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</si>
  <si>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</si>
  <si>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</si>
  <si>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5160000</t>
  </si>
  <si>
    <t>0010000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</si>
  <si>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</si>
  <si>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</si>
  <si>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</si>
  <si>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5210202</t>
  </si>
  <si>
    <t>Приложение 6</t>
  </si>
  <si>
    <t>0408</t>
  </si>
  <si>
    <t>3030200</t>
  </si>
  <si>
    <t>0409</t>
  </si>
  <si>
    <t>3150000</t>
  </si>
  <si>
    <t>3150203</t>
  </si>
  <si>
    <t>Свод расходов местного бюджета по разделам, подразделам, целевым статьям и видам расходов на 2011 год</t>
  </si>
  <si>
    <t>Ведомственная структура расходов местного бюджета на 2011 год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</si>
  <si>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</si>
  <si>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</si>
  <si>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</si>
  <si>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</si>
  <si>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</si>
  <si>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</si>
  <si>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</si>
  <si>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</si>
  <si>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</si>
  <si>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ОХРАНА ОКРУЖАЮЩЕЙ СРЕДЫ</t>
  </si>
  <si>
    <t xml:space="preserve">          Выполнение функций бюджетными учреждениями</t>
  </si>
  <si>
    <t xml:space="preserve">      Доплаты к пенсиям, дополнительное пенсионное обеспечения</t>
  </si>
  <si>
    <t>4910000</t>
  </si>
  <si>
    <t>Приложение 14</t>
  </si>
  <si>
    <t>Распределение иных межбюджетных трансфертов для сельских поселений  из бюджета муниципального района на осуществление части  полномочий по решению вопросов местного значения в соответствии  с заключенными соглашениями</t>
  </si>
  <si>
    <t>Резервные фонды исполнительных органов государственной власти субъектов Российской Федерации</t>
  </si>
  <si>
    <t>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или повреж</t>
  </si>
  <si>
    <t>Межбюджетные трансферты нареализацию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Камышловский муниципальный район</t>
  </si>
  <si>
    <t>Межбюджетные трансферты на проведение мероприятий по формированию земельных участков, на которых расположены многоквартирные дома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</si>
  <si>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</si>
  <si>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</si>
  <si>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</si>
  <si>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</si>
  <si>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</si>
  <si>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ВСЕГО</t>
  </si>
  <si>
    <t xml:space="preserve">Межбюджетные трансферты на мероприятия в сфере культуры, кинематографии и средств массовой информации на комплектование книжных фондов библиотек муниципальных образований 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</si>
  <si>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</si>
  <si>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Счетная палата муниципального образования "Камышловский район"</t>
  </si>
  <si>
    <t xml:space="preserve">          Руководитель контрольно-счетной палаты муниципального образования и его заместители 
</t>
  </si>
  <si>
    <t xml:space="preserve">          Софинансирование на проведение мероприятий по подпрограмме "Подготовка документов территориального планирования, градостроительного зонирования и документации по планировке территории" ОЦП "Развитие жилищного комплекса в Свердловской области" на</t>
  </si>
  <si>
    <t xml:space="preserve">   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</t>
  </si>
  <si>
    <t xml:space="preserve">        Автомобильный транспорт</t>
  </si>
  <si>
    <t>3030000</t>
  </si>
  <si>
    <t xml:space="preserve">        Доплаты к пенсиям, дополнительное пенсионное обеспечения</t>
  </si>
  <si>
    <t xml:space="preserve">        Фельдшерско-акушерские пункты</t>
  </si>
  <si>
    <t>4780000</t>
  </si>
  <si>
    <t>4219911</t>
  </si>
  <si>
    <t>Кредиты кредитных организаций в валюте Российской Федерации</t>
  </si>
  <si>
    <t>Приложение 5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</si>
  <si>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</si>
  <si>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</si>
  <si>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</si>
  <si>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</si>
  <si>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      Учреждения культуры и мероприятия в сфере культуры и кинематографии</t>
  </si>
  <si>
    <t>4400000</t>
  </si>
  <si>
    <t>4400200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</si>
  <si>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</si>
  <si>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</si>
  <si>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</si>
  <si>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</si>
  <si>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</si>
  <si>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907</t>
  </si>
  <si>
    <t xml:space="preserve">      Стационарная медицинская помощь</t>
  </si>
  <si>
    <t xml:space="preserve">      Амбулаторная помощь</t>
  </si>
  <si>
    <t>908</t>
  </si>
  <si>
    <t xml:space="preserve">      Культура</t>
  </si>
  <si>
    <t>Сумма, тысяч рублей</t>
  </si>
  <si>
    <t>5210302</t>
  </si>
  <si>
    <t>022</t>
  </si>
  <si>
    <t>5210300</t>
  </si>
  <si>
    <t>0113</t>
  </si>
  <si>
    <t>0909</t>
  </si>
  <si>
    <t>1105</t>
  </si>
  <si>
    <t>901 01 02 00 00 05 0000 710</t>
  </si>
  <si>
    <t>901 01 02 00 00 05 0000 810</t>
  </si>
  <si>
    <t>901 01 03 00 00 05 0000 710</t>
  </si>
  <si>
    <t>901 01 05 02 01 05 0000 510</t>
  </si>
  <si>
    <t>901 01 05 02 01 05 0000 610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</si>
  <si>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</si>
  <si>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</si>
  <si>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</si>
  <si>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</si>
  <si>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</si>
  <si>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</si>
  <si>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</si>
  <si>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Свод источников финансирования дефицита местного бюджета на 2011 год</t>
  </si>
  <si>
    <t xml:space="preserve">  Администрация муниципального образования</t>
  </si>
  <si>
    <t>0000000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</si>
  <si>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</si>
  <si>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</si>
  <si>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</si>
  <si>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</si>
  <si>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</si>
  <si>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</si>
  <si>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</si>
  <si>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</si>
  <si>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</si>
  <si>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</si>
  <si>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</si>
  <si>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</si>
  <si>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</si>
  <si>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</si>
  <si>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на 2011 год"</t>
  </si>
  <si>
    <t>0920000</t>
  </si>
  <si>
    <t>0920313</t>
  </si>
  <si>
    <t>7958000</t>
  </si>
  <si>
    <t>4829901</t>
  </si>
  <si>
    <t>4820000</t>
  </si>
  <si>
    <t xml:space="preserve">  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</si>
  <si>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Программа "Развитие потребительского рынка муниципального образования Камышловский муниципальный район на 2009 - 2011 годы"</t>
  </si>
  <si>
    <t>5220440</t>
  </si>
  <si>
    <t>3400301</t>
  </si>
  <si>
    <t>0700400</t>
  </si>
  <si>
    <t>007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</si>
  <si>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</si>
  <si>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Программа "Строительство газовых сетей на территории МО Камышловский муниципальный район на 2009 - 2011 годы"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</si>
  <si>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</si>
  <si>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</si>
  <si>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</si>
  <si>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</si>
  <si>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Предоставление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</si>
  <si>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</si>
  <si>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Социальные выплаты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</si>
  <si>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</si>
  <si>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</si>
  <si>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</si>
  <si>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</si>
  <si>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</si>
  <si>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Прочие межбюджетные трансферты общего характера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</si>
  <si>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</si>
  <si>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Иные межбюджетные трансферты бюджетам бюджетной системы</t>
  </si>
  <si>
    <t>0804</t>
  </si>
  <si>
    <t xml:space="preserve">    Связь и информатика</t>
  </si>
  <si>
    <t xml:space="preserve">      Региональные целевые программы</t>
  </si>
  <si>
    <t xml:space="preserve">    Другие вопросы в области национальной экономики</t>
  </si>
  <si>
    <t xml:space="preserve">      Реализация государственных функций в области национальной экономики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</si>
  <si>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</si>
  <si>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</si>
  <si>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</si>
  <si>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</si>
  <si>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</si>
  <si>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</si>
  <si>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 xml:space="preserve">Увеличение прочих остатков денежных средств бюджета муниципального района </t>
  </si>
  <si>
    <t>Уменьшение прочих остатков денежных средств бюджета муниципального района</t>
  </si>
  <si>
    <t>5210115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</si>
  <si>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</si>
  <si>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</si>
  <si>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Культура</t>
  </si>
  <si>
    <t xml:space="preserve">      Библиотеки</t>
  </si>
  <si>
    <t>913</t>
  </si>
  <si>
    <t xml:space="preserve">    Другие вопросы в области культуры, кинематографии</t>
  </si>
  <si>
    <t xml:space="preserve">  ЗДРАВООХРАНЕНИЕ</t>
  </si>
  <si>
    <t xml:space="preserve">    Стационарная медицинская помощь</t>
  </si>
  <si>
    <t>5210205</t>
  </si>
  <si>
    <t>0104</t>
  </si>
  <si>
    <t>003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</si>
  <si>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</si>
  <si>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</si>
  <si>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</si>
  <si>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</si>
  <si>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</si>
  <si>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</si>
  <si>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</si>
  <si>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</si>
  <si>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</si>
  <si>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 xml:space="preserve">      Больницы, клиники, госпитали, медико-санитарные части</t>
  </si>
  <si>
    <t xml:space="preserve">    Амбулаторная помощь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</si>
  <si>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</si>
  <si>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Другие вопросы в области здравоохранения</t>
  </si>
  <si>
    <t xml:space="preserve">        Программа "Вакцинопрофилактика в муниципальном образовании Камышловский муниципальный район" на 2010 - 2012 годы</t>
  </si>
  <si>
    <t xml:space="preserve">        Программа "Борьба с клещевыми инфекциями в муниципальном образовании Камышловский муниципальный район" на 2010 - 2012 годы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</si>
  <si>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</si>
  <si>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</si>
  <si>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</si>
  <si>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</si>
  <si>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</si>
  <si>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</si>
  <si>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Программа "Энергосбережение по муниципальному образованию Камышловский муниципальный район на 2011 год"</t>
  </si>
  <si>
    <t xml:space="preserve">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</si>
  <si>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</si>
  <si>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</si>
  <si>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</si>
  <si>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Проведение мероприятий по организации отдыха детей в каникулярное время 
</t>
  </si>
  <si>
    <t xml:space="preserve">        Программа "Молодежь Камышловского района на 2011 - 2013 годы"</t>
  </si>
  <si>
    <t>5221510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</si>
  <si>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</si>
  <si>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</si>
  <si>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Наименование источников внутреннего финансирования бюджета</t>
  </si>
  <si>
    <t>КБК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</si>
  <si>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</si>
  <si>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</si>
  <si>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</si>
  <si>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</si>
  <si>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</si>
  <si>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</si>
  <si>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</si>
  <si>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</si>
  <si>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</si>
  <si>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 xml:space="preserve">        Предоставление гражданам субсидий на оплату жилого помещения и коммунальных услуг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</si>
  <si>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</si>
  <si>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</si>
  <si>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        Выполнение функций органами местного самоуправления</t>
  </si>
  <si>
    <t xml:space="preserve">          Центральный аппарат</t>
  </si>
  <si>
    <t>5210393</t>
  </si>
  <si>
    <t>5210394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</si>
  <si>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</si>
  <si>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</si>
  <si>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Межбюджетные трансферты местным бюджетам</t>
  </si>
  <si>
    <t xml:space="preserve">    Резервные фонды</t>
  </si>
  <si>
    <t xml:space="preserve">    Другие общегосударственные вопросы</t>
  </si>
  <si>
    <t xml:space="preserve">      Руководство и управление в сфере установленных функций</t>
  </si>
  <si>
    <t xml:space="preserve">        Осуществление государственных полномочий Российской Федерации по подготовке и проведению статистических переписей</t>
  </si>
  <si>
    <t xml:space="preserve">      Муниципальные целевые программы</t>
  </si>
  <si>
    <t xml:space="preserve">  НАЦИОНАЛЬНАЯ БЕЗОПАСНОСТЬ И ПРАВООХРАНИТЕЛЬНАЯ ДЕЯТЕЛЬНОСТЬ</t>
  </si>
  <si>
    <t xml:space="preserve">    Органы внутренних дел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</si>
  <si>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</si>
  <si>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</si>
  <si>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</si>
  <si>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Сельское хозяйство и рыболовство</t>
  </si>
  <si>
    <t xml:space="preserve">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</si>
  <si>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</si>
  <si>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Транспорт</t>
  </si>
  <si>
    <t xml:space="preserve">        Отдельные мероприятия в области автомобильного транспорта</t>
  </si>
  <si>
    <t xml:space="preserve">    Дорожное хозяйство, дорожные фонды</t>
  </si>
  <si>
    <t xml:space="preserve">      Дорожное хозяйство</t>
  </si>
  <si>
    <t xml:space="preserve">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</si>
  <si>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Программа "Развитие потребительского рынка муниципального образования Камышловский муниципальный район на 2009 - 2011 годы"</t>
  </si>
  <si>
    <t xml:space="preserve">  ЖИЛИЩНО-КОММУНАЛЬНОЕ ХОЗЯЙСТВО</t>
  </si>
  <si>
    <t xml:space="preserve">    Жилищное хозяйство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</si>
  <si>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</si>
  <si>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Коммунальное хозяйство</t>
  </si>
  <si>
    <t xml:space="preserve">        Программа "Строительство газовых сетей на территории МО Камышловский муниципальный район на 2009 - 2011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</si>
  <si>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</si>
  <si>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7950000</t>
  </si>
  <si>
    <t>к Решению Думы муниципального образования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</si>
  <si>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</si>
  <si>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</si>
  <si>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</si>
  <si>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</si>
  <si>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</si>
  <si>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</si>
  <si>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>7956100</t>
  </si>
  <si>
    <t>7956200</t>
  </si>
  <si>
    <t>7956300</t>
  </si>
  <si>
    <t>7956400</t>
  </si>
  <si>
    <t>7956500</t>
  </si>
  <si>
    <t>7956600</t>
  </si>
  <si>
    <t>7956700</t>
  </si>
  <si>
    <t>7956800</t>
  </si>
  <si>
    <t>7956900</t>
  </si>
  <si>
    <t>7957000</t>
  </si>
  <si>
    <t>7957100</t>
  </si>
  <si>
    <t>7957200</t>
  </si>
  <si>
    <t xml:space="preserve">          Выполнение функций органами местного самоуправления</t>
  </si>
  <si>
    <t xml:space="preserve">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</si>
  <si>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  Прочие расходы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</si>
  <si>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</si>
  <si>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</si>
  <si>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</si>
  <si>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  Бюджетные инвестиции</t>
  </si>
  <si>
    <t xml:space="preserve">      Учреждения по обеспечению хозяйственного обслуживания</t>
  </si>
  <si>
    <t xml:space="preserve">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</si>
  <si>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Мероприятия</t>
  </si>
  <si>
    <t xml:space="preserve">          Субсидии юридическим лицам</t>
  </si>
  <si>
    <t xml:space="preserve">        Содержание автомобильных дорог общего пользования</t>
  </si>
  <si>
    <t xml:space="preserve">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</si>
  <si>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        программа "Информационное общество в муниципальном образовании Камышловский муниципальный район на 2011-2013 годы"</t>
  </si>
  <si>
    <t xml:space="preserve">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</si>
  <si>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</si>
  <si>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</si>
  <si>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Софинансирование из районного бюджета на капитальный ремонт зданий, сооружений и помещений муниципальных образовательных учреждений в рамках ОЦП "Развитие образования в Свердловской области "Наша новая школа" на 2011-2015 годы</t>
  </si>
  <si>
    <t xml:space="preserve">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</si>
  <si>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Проведение мероприятий по организации отдыха детей в каникулярное время 
</t>
  </si>
  <si>
    <t xml:space="preserve">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</si>
  <si>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Обеспечение деятельности подведомственных учреждений (пролеченные)</t>
  </si>
  <si>
    <t xml:space="preserve">      Фельдшерско-акушерские пункты</t>
  </si>
  <si>
    <t xml:space="preserve">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</si>
  <si>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Федеральные целевые программы</t>
  </si>
  <si>
    <t xml:space="preserve">        Мероприятия по улучшению жилищных условий молодых семей и молодых специалистов на селе</t>
  </si>
  <si>
    <t xml:space="preserve">        Субсидии на проведение мероприятий по улучшению жилищных условий граждан, проживающих в сельской местности</t>
  </si>
  <si>
    <t xml:space="preserve">          Социальные выплаты</t>
  </si>
  <si>
    <t xml:space="preserve">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</si>
  <si>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Проведение мероприятий по улучшению жилищных условий граждан, проживающих в сельской местности</t>
  </si>
  <si>
    <t xml:space="preserve">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</si>
  <si>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</si>
  <si>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Другие вопросы в области социальной политики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</si>
  <si>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</si>
  <si>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</si>
  <si>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      Дотации местным бюджетам</t>
  </si>
  <si>
    <t xml:space="preserve">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</si>
  <si>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Иные межбюджетные трансферты местным бюджетам</t>
  </si>
  <si>
    <t xml:space="preserve">          Субвенция местным бюджетам</t>
  </si>
  <si>
    <t xml:space="preserve">        Резервные фонды исполнительных органов государственной власти субъектов Российской Федерации</t>
  </si>
  <si>
    <t xml:space="preserve">          Межбюджетные трансферты</t>
  </si>
  <si>
    <t xml:space="preserve">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</si>
  <si>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</si>
  <si>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      Софинансирование на проведение мероприятий по подпрограмме "Подготовка документов территориального планирования, градостроительного зонирования и документации по планировке территории" ОЦП "Развитие жилищного комплекса в Свердловской области" на 2</t>
  </si>
  <si>
    <t xml:space="preserve">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 "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</si>
  <si>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</t>
  </si>
  <si>
    <t xml:space="preserve">        Направление «Совершенствование организации медицинской помощи учащимся образовательных учреждений и детско-юношеских спортивных школ в Свердловской области» на 2011-2015 годы ОЦП "Совершенствование оказания медицинской помощи населению, предупрежд</t>
  </si>
  <si>
    <t xml:space="preserve">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</t>
  </si>
  <si>
    <t xml:space="preserve">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</t>
  </si>
  <si>
    <t xml:space="preserve"> 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</t>
  </si>
  <si>
    <t>Сумма, в тысячах рублей на 24.05.11 по Думе 362 от 05.05.11</t>
  </si>
  <si>
    <t>(отклонение) изменения до Реш.дуы</t>
  </si>
  <si>
    <t xml:space="preserve">        Руководитель контрольно-счетной палаты муниципального образования и его заместители 
</t>
  </si>
  <si>
    <t>0022500</t>
  </si>
  <si>
    <t xml:space="preserve">        Комплектование книжных фондов библиотек муниципальных образований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</si>
  <si>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</si>
  <si>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</si>
  <si>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</si>
  <si>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Учреждения по обеспечению хозяйственного обслуживания</t>
  </si>
  <si>
    <t xml:space="preserve">          программа "Информационное общество в муниципальном образовании Камышловский муниципальный район на 2011-2013 годы"</t>
  </si>
  <si>
    <t xml:space="preserve">          Мероприятия по улучшению жилищных условий молодых семей и молодых специалистов на селе</t>
  </si>
  <si>
    <t xml:space="preserve">          Субсидии на проведение мероприятий по улучшению жилищных условий граждан, проживающих в сельской местности</t>
  </si>
  <si>
    <t xml:space="preserve">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</si>
  <si>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Другие вопросы в области социальной политики</t>
  </si>
  <si>
    <t xml:space="preserve">            Межбюджетные трансферты</t>
  </si>
  <si>
    <t xml:space="preserve">  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</si>
  <si>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</si>
  <si>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</si>
  <si>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Софинансирование из районного бюджета на капитальный ремонт зданий, сооружений и помещений муниципальных образовательных учреждений в рамках ОЦП "Развитие образования в Свердловской области "Наша новая школа" на 2011-2015 годы</t>
  </si>
  <si>
    <t xml:space="preserve">  Муниципальное учреждение здравоохранения "Камышловская центральная районная больница"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</si>
  <si>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</si>
  <si>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Другие вопросы в области физической культуры и спорта</t>
  </si>
  <si>
    <t xml:space="preserve">        Центры спортивной подготовки (сборные команды)</t>
  </si>
  <si>
    <t>7957300</t>
  </si>
  <si>
    <t>7957401</t>
  </si>
  <si>
    <t>7957402</t>
  </si>
  <si>
    <t>7957403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</si>
  <si>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</si>
  <si>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</si>
  <si>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Межбюджетные трансферты местным бюджетам</t>
  </si>
  <si>
    <t>5210153</t>
  </si>
  <si>
    <t xml:space="preserve">            Бюджетные инвестиции</t>
  </si>
  <si>
    <t>0111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</si>
  <si>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</si>
  <si>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</si>
  <si>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</si>
  <si>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  Руководство и управление в сфере установленных функций</t>
  </si>
  <si>
    <t xml:space="preserve">          Осуществление государственных полномочий Российской Федерации по подготовке и проведению статистических переписей</t>
  </si>
  <si>
    <t>0014300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</si>
  <si>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</si>
  <si>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Муниципальные целевые программы</t>
  </si>
  <si>
    <t xml:space="preserve">            Мероприятия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</si>
  <si>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</si>
  <si>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</si>
  <si>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</si>
  <si>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5210391</t>
  </si>
  <si>
    <t xml:space="preserve">  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</si>
  <si>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  Транспорт</t>
  </si>
  <si>
    <t xml:space="preserve">          Отдельные мероприятия в области автомобильного транспорта</t>
  </si>
  <si>
    <t xml:space="preserve">            Субсидии юридическим лицам</t>
  </si>
  <si>
    <t xml:space="preserve">      Дорожное хозяйство, дорожные фонды</t>
  </si>
  <si>
    <t xml:space="preserve">        Дорожное хозяйство</t>
  </si>
  <si>
    <t xml:space="preserve">          Содержание автомобильных дорог общего пользования</t>
  </si>
  <si>
    <t xml:space="preserve">      Связь и информатика</t>
  </si>
  <si>
    <t>0410</t>
  </si>
  <si>
    <t xml:space="preserve">        Региональные целевые программы</t>
  </si>
  <si>
    <t>5220000</t>
  </si>
  <si>
    <t xml:space="preserve">        Реализация государственных функций в области национальной экономики</t>
  </si>
  <si>
    <t>5220460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</si>
  <si>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</si>
  <si>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</si>
  <si>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</si>
  <si>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 xml:space="preserve">          Выравнивание бюджетной обеспеченности</t>
  </si>
  <si>
    <t xml:space="preserve">            Дотации местным бюджетам</t>
  </si>
  <si>
    <t>008</t>
  </si>
  <si>
    <t xml:space="preserve">      Прочие межбюджетные трансферты общего характера</t>
  </si>
  <si>
    <t>1403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</si>
  <si>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</si>
  <si>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</si>
  <si>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>010</t>
  </si>
  <si>
    <t xml:space="preserve">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</si>
  <si>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>5210204</t>
  </si>
  <si>
    <t xml:space="preserve">            Иные межбюджетные трансферты местным бюджетам</t>
  </si>
  <si>
    <t>011</t>
  </si>
  <si>
    <t xml:space="preserve">          Иные межбюджетные трансферты бюджетам бюджетной системы</t>
  </si>
  <si>
    <t xml:space="preserve">        Детские дошкольные учреждения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</si>
  <si>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</si>
  <si>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</si>
  <si>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</si>
  <si>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Мероприятия по проведению оздоровительной кампании детей</t>
  </si>
  <si>
    <t xml:space="preserve">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</si>
  <si>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Программа "Развитие сети дошкольных образовательных учреждений в МО Камышловский муниципальный район на 2010-2014 годы"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</si>
  <si>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</si>
  <si>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</si>
  <si>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</si>
  <si>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</si>
  <si>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</si>
  <si>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5221100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</si>
  <si>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</si>
  <si>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ЗДРАВООХРАНЕНИЕ</t>
  </si>
  <si>
    <t xml:space="preserve">        Больницы, клиники, госпитали, медико-санитарные части</t>
  </si>
  <si>
    <t xml:space="preserve">  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</si>
  <si>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>5220990</t>
  </si>
  <si>
    <t xml:space="preserve">      Другие вопросы в области здравоохранения</t>
  </si>
  <si>
    <t xml:space="preserve">          Программа "Вакцинопрофилактика в муниципальном образовании Камышловский муниципальный район" на 2010 - 2012 годы</t>
  </si>
  <si>
    <t xml:space="preserve">          Программа "Борьба с клещевыми инфекциями в муниципальном образовании Камышловский муниципальный район" на 2010 - 2012 годы</t>
  </si>
  <si>
    <t xml:space="preserve">    КУЛЬТУРА, КИНЕМАТОГРАФИЯ</t>
  </si>
  <si>
    <t xml:space="preserve">        Библиотеки</t>
  </si>
  <si>
    <t xml:space="preserve">  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</si>
  <si>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</si>
  <si>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>4320212</t>
  </si>
  <si>
    <t xml:space="preserve">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</si>
  <si>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</si>
  <si>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</si>
  <si>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</si>
  <si>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>Приложение № 2</t>
  </si>
  <si>
    <t xml:space="preserve">Свод  доходов местного бюджета на 2011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</si>
  <si>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</si>
  <si>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</si>
  <si>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</si>
  <si>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</si>
  <si>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НАЛОГОВЫЕ И НЕНАЛОГОВЫЕ ДОХОДЫ</t>
  </si>
  <si>
    <t>18210100000000000000</t>
  </si>
  <si>
    <t xml:space="preserve">    НАЛОГИ НА ПРИБЫЛЬ, ДОХОДЫ</t>
  </si>
  <si>
    <t>18210102010010000110</t>
  </si>
  <si>
    <t xml:space="preserve">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</si>
  <si>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18210102021010000110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</si>
  <si>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</si>
  <si>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18210102022010000110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</si>
  <si>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</si>
  <si>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18210500000000000000</t>
  </si>
  <si>
    <t xml:space="preserve">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</si>
  <si>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</si>
  <si>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</si>
  <si>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18210503000010000110</t>
  </si>
  <si>
    <t xml:space="preserve">      Единый сельскохозяйственный налог</t>
  </si>
  <si>
    <t>00010800000000000000</t>
  </si>
  <si>
    <t>ГОСУДАРСТВЕННАЯ ПОШЛИНА</t>
  </si>
  <si>
    <t>18810807140010000110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</si>
  <si>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приемов квалификационных экзаменов на получение права на управление транспортными средствами</t>
  </si>
  <si>
    <t>90111100000000000000</t>
  </si>
  <si>
    <t xml:space="preserve">    ДОХОДЫ ОТ ИСПОЛЬЗОВАНИЯ ИМУЩЕСТВА, НАХОДЯЩЕГОСЯ В ГОСУДАРСТВЕННОЙ И МУНИЦИПАЛЬНОЙ СОБСТВЕННОСТИ</t>
  </si>
  <si>
    <t>90111105010100000120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</si>
  <si>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</si>
  <si>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90111105035050000120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</si>
  <si>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 </t>
    </r>
    <r>
      <rPr>
        <sz val="10"/>
        <rFont val="Arial Cyr"/>
        <family val="0"/>
      </rPr>
      <t>из них:</t>
    </r>
  </si>
  <si>
    <t>90111105035050001120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</si>
  <si>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собственности(за исключением имущества муниципальных автономных учреждений)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</si>
  <si>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</si>
  <si>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</si>
  <si>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</si>
  <si>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</si>
  <si>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90111109045050004120</t>
  </si>
  <si>
    <t>Плата за пользование жилыми помещениями (плата за наем) муниципального жилищного фонда муниципальных районов</t>
  </si>
  <si>
    <t>90111109045050010120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</si>
  <si>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</si>
  <si>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</si>
  <si>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ПЛАТЕЖИ ПРИ ПОЛЬЗОВАНИИ ПРИРОДНЫМИ РЕСУРСАМИ</t>
  </si>
  <si>
    <t>04811201000010000120</t>
  </si>
  <si>
    <t xml:space="preserve">      Плата за негативное воздействие на окружающую среду</t>
  </si>
  <si>
    <t>90611300000000000000</t>
  </si>
  <si>
    <t xml:space="preserve">    ДОХОДЫ ОТ ОКАЗАНИЯ ПЛАТНЫХ УСЛУГ И КОМПЕНСАЦИИ ЗАТРАТ ГОСУДАРСТВА</t>
  </si>
  <si>
    <t>90611303050050000130</t>
  </si>
  <si>
    <t xml:space="preserve">    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</si>
  <si>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90611303050050006130</t>
  </si>
  <si>
    <t>Плата за содержание детей в муниципальных дошкольных общеобразовательных учреждениях</t>
  </si>
  <si>
    <t>90111400000000000000</t>
  </si>
  <si>
    <t xml:space="preserve">    ДОХОДЫ ОТ ПРОДАЖИ МАТЕРИАЛЬНЫХ И НЕМАТЕРИАЛЬНЫХ АКТИВОВ</t>
  </si>
  <si>
    <t>90111402033050000410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</si>
  <si>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казенных)в части реализации основных средств по указанному имуществу</t>
  </si>
  <si>
    <t>90111406014100000430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</si>
  <si>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</si>
  <si>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</si>
  <si>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</si>
  <si>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</si>
  <si>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</si>
  <si>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90120201000000000151</t>
  </si>
  <si>
    <t>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</si>
  <si>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</si>
  <si>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</si>
  <si>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</si>
  <si>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>СУБСИДИИ БЮДЖЕТАМ СУБЪЕКТОВ РОССИЙСКОЙ ФЕДЕРАЦИИ И МУНИЦИПАЛЬНЫХ ОБРАЗОВАНИЙ (МЕЖБЮДЖЕТНЫЕ СУБСИДИИ)</t>
  </si>
  <si>
    <t>90720202024050000151</t>
  </si>
  <si>
    <t xml:space="preserve">     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</si>
  <si>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00020202051050000151</t>
  </si>
  <si>
    <t>Субсидии бюджетам муниципальных районов на реализацию федеральных целевых программ, в том числе:</t>
  </si>
  <si>
    <t>90120202051050000151</t>
  </si>
  <si>
    <t>Субсидии на софинансирование социальных выплат молодым семьям на приобретение (строительство) жилья</t>
  </si>
  <si>
    <t>00020202077050000151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</si>
  <si>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</si>
  <si>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</si>
  <si>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>Субсидии на строительство и реконструкцию жилых домов на территориях муниципальных образований в СО в целях переселения граждан из жилых помещений, признанных непригодными для проживания, и(или) с высоким уровнем износа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</si>
  <si>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</si>
  <si>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</si>
  <si>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</si>
  <si>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</si>
  <si>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</si>
  <si>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 xml:space="preserve"> </t>
  </si>
  <si>
    <t>00020202999050000151</t>
  </si>
  <si>
    <t xml:space="preserve">      Прочие субсидии бюджетам муниципальных районов, в том числе:</t>
  </si>
  <si>
    <t>90620202999050000151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</si>
</sst>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4" fontId="3" fillId="0" borderId="11" xfId="0" applyNumberFormat="1" applyFont="1" applyFill="1" applyBorder="1" applyAlignment="1">
      <alignment horizontal="right" vertical="top" wrapText="1"/>
    </xf>
    <xf numFmtId="4" fontId="1" fillId="22" borderId="12" xfId="0" applyNumberFormat="1" applyFont="1" applyFill="1" applyBorder="1" applyAlignment="1">
      <alignment horizontal="right" vertical="top" shrinkToFit="1"/>
    </xf>
    <xf numFmtId="49" fontId="0" fillId="24" borderId="10" xfId="0" applyNumberFormat="1" applyFill="1" applyBorder="1" applyAlignment="1">
      <alignment horizontal="center" vertical="top" shrinkToFi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4" fontId="8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69" fontId="3" fillId="0" borderId="10" xfId="0" applyNumberFormat="1" applyFont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0" fillId="24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top" shrinkToFit="1"/>
    </xf>
    <xf numFmtId="0" fontId="1" fillId="24" borderId="10" xfId="0" applyFont="1" applyFill="1" applyBorder="1" applyAlignment="1">
      <alignment horizontal="left" vertical="top" wrapText="1"/>
    </xf>
    <xf numFmtId="4" fontId="1" fillId="25" borderId="10" xfId="0" applyNumberFormat="1" applyFont="1" applyFill="1" applyBorder="1" applyAlignment="1">
      <alignment horizontal="right" vertical="top" shrinkToFit="1"/>
    </xf>
    <xf numFmtId="0" fontId="0" fillId="24" borderId="10" xfId="0" applyFill="1" applyBorder="1" applyAlignment="1">
      <alignment horizontal="left" vertical="top" wrapText="1"/>
    </xf>
    <xf numFmtId="4" fontId="0" fillId="25" borderId="10" xfId="0" applyNumberFormat="1" applyFont="1" applyFill="1" applyBorder="1" applyAlignment="1">
      <alignment horizontal="right" vertical="top" shrinkToFit="1"/>
    </xf>
    <xf numFmtId="49" fontId="0" fillId="24" borderId="10" xfId="0" applyNumberFormat="1" applyFont="1" applyFill="1" applyBorder="1" applyAlignment="1">
      <alignment horizontal="center" vertical="top" shrinkToFit="1"/>
    </xf>
    <xf numFmtId="0" fontId="0" fillId="24" borderId="10" xfId="0" applyFont="1" applyFill="1" applyBorder="1" applyAlignment="1">
      <alignment horizontal="left" vertical="top" wrapText="1"/>
    </xf>
    <xf numFmtId="0" fontId="0" fillId="24" borderId="14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 horizontal="left" vertical="top" wrapText="1"/>
    </xf>
    <xf numFmtId="4" fontId="0" fillId="22" borderId="10" xfId="0" applyNumberFormat="1" applyFont="1" applyFill="1" applyBorder="1" applyAlignment="1">
      <alignment horizontal="right" vertical="top" shrinkToFit="1"/>
    </xf>
    <xf numFmtId="4" fontId="0" fillId="22" borderId="12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 horizontal="right" vertical="top" shrinkToFit="1"/>
    </xf>
    <xf numFmtId="0" fontId="4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 wrapText="1"/>
    </xf>
    <xf numFmtId="49" fontId="1" fillId="4" borderId="10" xfId="0" applyNumberFormat="1" applyFont="1" applyFill="1" applyBorder="1" applyAlignment="1">
      <alignment horizontal="center" vertical="top" shrinkToFit="1"/>
    </xf>
    <xf numFmtId="4" fontId="1" fillId="4" borderId="12" xfId="0" applyNumberFormat="1" applyFont="1" applyFill="1" applyBorder="1" applyAlignment="1">
      <alignment horizontal="right" vertical="top" shrinkToFit="1"/>
    </xf>
    <xf numFmtId="0" fontId="7" fillId="4" borderId="10" xfId="0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1" fillId="22" borderId="10" xfId="0" applyNumberFormat="1" applyFont="1" applyFill="1" applyBorder="1" applyAlignment="1">
      <alignment horizontal="right" vertical="top" shrinkToFit="1"/>
    </xf>
    <xf numFmtId="4" fontId="0" fillId="4" borderId="1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5" fillId="17" borderId="10" xfId="0" applyNumberFormat="1" applyFont="1" applyFill="1" applyBorder="1" applyAlignment="1">
      <alignment/>
    </xf>
    <xf numFmtId="49" fontId="1" fillId="24" borderId="15" xfId="0" applyNumberFormat="1" applyFont="1" applyFill="1" applyBorder="1" applyAlignment="1">
      <alignment horizontal="left" vertical="top" shrinkToFit="1"/>
    </xf>
    <xf numFmtId="49" fontId="1" fillId="24" borderId="14" xfId="0" applyNumberFormat="1" applyFont="1" applyFill="1" applyBorder="1" applyAlignment="1">
      <alignment horizontal="left" vertical="top" shrinkToFit="1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4" borderId="1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4" borderId="12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81"/>
  <sheetViews>
    <sheetView workbookViewId="0" topLeftCell="A19">
      <selection activeCell="D73" sqref="D73"/>
    </sheetView>
  </sheetViews>
  <sheetFormatPr defaultColWidth="9.00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  <col min="5" max="16384" width="15.25390625" style="0" customWidth="1"/>
  </cols>
  <sheetData>
    <row r="1" spans="1:4" ht="12.75" customHeight="1">
      <c r="A1" s="33"/>
      <c r="B1" s="32"/>
      <c r="C1" s="32"/>
      <c r="D1" s="32" t="s">
        <v>615</v>
      </c>
    </row>
    <row r="2" spans="1:4" ht="12.75" customHeight="1">
      <c r="A2" s="33"/>
      <c r="B2" s="32"/>
      <c r="C2" s="32"/>
      <c r="D2" s="32" t="s">
        <v>441</v>
      </c>
    </row>
    <row r="3" spans="1:4" ht="12.75" customHeight="1">
      <c r="A3" s="33"/>
      <c r="B3" s="32"/>
      <c r="C3" s="32"/>
      <c r="D3" s="32" t="s">
        <v>442</v>
      </c>
    </row>
    <row r="4" spans="1:4" ht="12.75" customHeight="1">
      <c r="A4" s="33"/>
      <c r="B4" s="32"/>
      <c r="C4" s="32"/>
      <c r="D4" s="32" t="s">
        <v>443</v>
      </c>
    </row>
    <row r="5" spans="1:4" ht="12.75" customHeight="1">
      <c r="A5" s="33"/>
      <c r="B5" s="32"/>
      <c r="C5" s="32"/>
      <c r="D5" s="32" t="s">
        <v>442</v>
      </c>
    </row>
    <row r="6" spans="1:4" ht="12.75" customHeight="1">
      <c r="A6" s="33"/>
      <c r="B6" s="87"/>
      <c r="C6" s="87"/>
      <c r="D6" s="32" t="s">
        <v>309</v>
      </c>
    </row>
    <row r="7" spans="1:4" ht="10.5" customHeight="1">
      <c r="A7" s="33"/>
      <c r="B7" s="44"/>
      <c r="C7" s="44"/>
      <c r="D7" s="32"/>
    </row>
    <row r="8" spans="1:3" ht="16.5" customHeight="1">
      <c r="A8" s="33"/>
      <c r="B8" s="88" t="s">
        <v>616</v>
      </c>
      <c r="C8" s="88"/>
    </row>
    <row r="9" spans="1:3" ht="13.5" customHeight="1">
      <c r="A9" s="33"/>
      <c r="B9" s="34"/>
      <c r="C9" s="34"/>
    </row>
    <row r="10" spans="1:4" ht="34.5" customHeight="1">
      <c r="A10" s="89" t="s">
        <v>52</v>
      </c>
      <c r="B10" s="91" t="s">
        <v>617</v>
      </c>
      <c r="C10" s="91" t="s">
        <v>618</v>
      </c>
      <c r="D10" s="91" t="s">
        <v>619</v>
      </c>
    </row>
    <row r="11" spans="1:4" ht="34.5" customHeight="1">
      <c r="A11" s="90"/>
      <c r="B11" s="92"/>
      <c r="C11" s="92"/>
      <c r="D11" s="92"/>
    </row>
    <row r="12" spans="1:4" ht="23.25" customHeight="1">
      <c r="A12" s="46">
        <v>1</v>
      </c>
      <c r="B12" s="47" t="s">
        <v>620</v>
      </c>
      <c r="C12" s="48" t="s">
        <v>621</v>
      </c>
      <c r="D12" s="49">
        <f>D13+D17+D20+D22+D30+D32+D35</f>
        <v>161309</v>
      </c>
    </row>
    <row r="13" spans="1:4" ht="21.75" customHeight="1">
      <c r="A13" s="46">
        <f aca="true" t="shared" si="0" ref="A13:A76">A12+1</f>
        <v>2</v>
      </c>
      <c r="B13" s="47" t="s">
        <v>622</v>
      </c>
      <c r="C13" s="48" t="s">
        <v>623</v>
      </c>
      <c r="D13" s="49">
        <f>D14+D15+D16</f>
        <v>144132</v>
      </c>
    </row>
    <row r="14" spans="1:4" ht="47.25" customHeight="1">
      <c r="A14" s="46">
        <f t="shared" si="0"/>
        <v>3</v>
      </c>
      <c r="B14" s="30" t="s">
        <v>624</v>
      </c>
      <c r="C14" s="50" t="s">
        <v>625</v>
      </c>
      <c r="D14" s="51">
        <v>1000</v>
      </c>
    </row>
    <row r="15" spans="1:4" ht="65.25" customHeight="1">
      <c r="A15" s="46">
        <f t="shared" si="0"/>
        <v>4</v>
      </c>
      <c r="B15" s="30" t="s">
        <v>626</v>
      </c>
      <c r="C15" s="50" t="s">
        <v>627</v>
      </c>
      <c r="D15" s="51">
        <v>142132</v>
      </c>
    </row>
    <row r="16" spans="1:4" ht="64.5" customHeight="1">
      <c r="A16" s="46">
        <f t="shared" si="0"/>
        <v>5</v>
      </c>
      <c r="B16" s="30" t="s">
        <v>628</v>
      </c>
      <c r="C16" s="50" t="s">
        <v>629</v>
      </c>
      <c r="D16" s="51">
        <v>1000</v>
      </c>
    </row>
    <row r="17" spans="1:4" ht="17.25" customHeight="1">
      <c r="A17" s="46">
        <f t="shared" si="0"/>
        <v>6</v>
      </c>
      <c r="B17" s="47" t="s">
        <v>630</v>
      </c>
      <c r="C17" s="48" t="s">
        <v>631</v>
      </c>
      <c r="D17" s="49">
        <f>D18+D19</f>
        <v>2339</v>
      </c>
    </row>
    <row r="18" spans="1:4" ht="15.75" customHeight="1">
      <c r="A18" s="46">
        <f t="shared" si="0"/>
        <v>7</v>
      </c>
      <c r="B18" s="30" t="s">
        <v>632</v>
      </c>
      <c r="C18" s="50" t="s">
        <v>633</v>
      </c>
      <c r="D18" s="51">
        <v>2244</v>
      </c>
    </row>
    <row r="19" spans="1:4" ht="15" customHeight="1">
      <c r="A19" s="46">
        <f t="shared" si="0"/>
        <v>8</v>
      </c>
      <c r="B19" s="52" t="s">
        <v>634</v>
      </c>
      <c r="C19" s="53" t="s">
        <v>635</v>
      </c>
      <c r="D19" s="51">
        <v>95</v>
      </c>
    </row>
    <row r="20" spans="1:4" ht="17.25" customHeight="1">
      <c r="A20" s="46">
        <f t="shared" si="0"/>
        <v>9</v>
      </c>
      <c r="B20" s="47" t="s">
        <v>636</v>
      </c>
      <c r="C20" s="48" t="s">
        <v>637</v>
      </c>
      <c r="D20" s="49">
        <f>D21</f>
        <v>5680</v>
      </c>
    </row>
    <row r="21" spans="1:4" ht="67.5" customHeight="1">
      <c r="A21" s="46">
        <f t="shared" si="0"/>
        <v>10</v>
      </c>
      <c r="B21" s="52" t="s">
        <v>638</v>
      </c>
      <c r="C21" s="53" t="s">
        <v>639</v>
      </c>
      <c r="D21" s="51">
        <v>5680</v>
      </c>
    </row>
    <row r="22" spans="1:4" ht="27.75" customHeight="1">
      <c r="A22" s="46">
        <f t="shared" si="0"/>
        <v>11</v>
      </c>
      <c r="B22" s="47" t="s">
        <v>640</v>
      </c>
      <c r="C22" s="48" t="s">
        <v>641</v>
      </c>
      <c r="D22" s="49">
        <f>D23+D24+D26+D27</f>
        <v>1061</v>
      </c>
    </row>
    <row r="23" spans="1:4" ht="54.75" customHeight="1">
      <c r="A23" s="46">
        <f t="shared" si="0"/>
        <v>12</v>
      </c>
      <c r="B23" s="30" t="s">
        <v>642</v>
      </c>
      <c r="C23" s="50" t="s">
        <v>643</v>
      </c>
      <c r="D23" s="51">
        <v>450</v>
      </c>
    </row>
    <row r="24" spans="1:4" ht="50.25" customHeight="1">
      <c r="A24" s="46">
        <f t="shared" si="0"/>
        <v>13</v>
      </c>
      <c r="B24" s="47" t="s">
        <v>644</v>
      </c>
      <c r="C24" s="48" t="s">
        <v>645</v>
      </c>
      <c r="D24" s="49">
        <f>D25</f>
        <v>400</v>
      </c>
    </row>
    <row r="25" spans="1:4" ht="69" customHeight="1">
      <c r="A25" s="46">
        <f t="shared" si="0"/>
        <v>14</v>
      </c>
      <c r="B25" s="30" t="s">
        <v>646</v>
      </c>
      <c r="C25" s="50" t="s">
        <v>647</v>
      </c>
      <c r="D25" s="51">
        <v>400</v>
      </c>
    </row>
    <row r="26" spans="1:4" ht="42" customHeight="1">
      <c r="A26" s="46">
        <f t="shared" si="0"/>
        <v>15</v>
      </c>
      <c r="B26" s="30" t="s">
        <v>648</v>
      </c>
      <c r="C26" s="50" t="s">
        <v>649</v>
      </c>
      <c r="D26" s="51">
        <v>150</v>
      </c>
    </row>
    <row r="27" spans="1:4" ht="52.5" customHeight="1">
      <c r="A27" s="46">
        <f t="shared" si="0"/>
        <v>16</v>
      </c>
      <c r="B27" s="47" t="s">
        <v>650</v>
      </c>
      <c r="C27" s="48" t="s">
        <v>651</v>
      </c>
      <c r="D27" s="49">
        <f>D28+D29</f>
        <v>61</v>
      </c>
    </row>
    <row r="28" spans="1:4" ht="28.5" customHeight="1">
      <c r="A28" s="46">
        <f t="shared" si="0"/>
        <v>17</v>
      </c>
      <c r="B28" s="30" t="s">
        <v>652</v>
      </c>
      <c r="C28" s="50" t="s">
        <v>653</v>
      </c>
      <c r="D28" s="51">
        <v>11</v>
      </c>
    </row>
    <row r="29" spans="1:4" ht="50.25" customHeight="1">
      <c r="A29" s="46">
        <f t="shared" si="0"/>
        <v>18</v>
      </c>
      <c r="B29" s="30" t="s">
        <v>654</v>
      </c>
      <c r="C29" s="50" t="s">
        <v>655</v>
      </c>
      <c r="D29" s="51">
        <v>50</v>
      </c>
    </row>
    <row r="30" spans="1:4" ht="18.75" customHeight="1">
      <c r="A30" s="46">
        <f t="shared" si="0"/>
        <v>19</v>
      </c>
      <c r="B30" s="47" t="s">
        <v>656</v>
      </c>
      <c r="C30" s="48" t="s">
        <v>657</v>
      </c>
      <c r="D30" s="49">
        <f>D31</f>
        <v>458</v>
      </c>
    </row>
    <row r="31" spans="1:4" ht="20.25" customHeight="1">
      <c r="A31" s="46">
        <f t="shared" si="0"/>
        <v>20</v>
      </c>
      <c r="B31" s="30" t="s">
        <v>658</v>
      </c>
      <c r="C31" s="50" t="s">
        <v>659</v>
      </c>
      <c r="D31" s="51">
        <v>458</v>
      </c>
    </row>
    <row r="32" spans="1:4" ht="28.5" customHeight="1">
      <c r="A32" s="46">
        <f t="shared" si="0"/>
        <v>21</v>
      </c>
      <c r="B32" s="47" t="s">
        <v>660</v>
      </c>
      <c r="C32" s="48" t="s">
        <v>661</v>
      </c>
      <c r="D32" s="49">
        <f>D33</f>
        <v>7519</v>
      </c>
    </row>
    <row r="33" spans="1:4" ht="42" customHeight="1">
      <c r="A33" s="46">
        <f t="shared" si="0"/>
        <v>22</v>
      </c>
      <c r="B33" s="47" t="s">
        <v>662</v>
      </c>
      <c r="C33" s="48" t="s">
        <v>663</v>
      </c>
      <c r="D33" s="51">
        <f>D34</f>
        <v>7519</v>
      </c>
    </row>
    <row r="34" spans="1:4" ht="34.5" customHeight="1">
      <c r="A34" s="46">
        <f t="shared" si="0"/>
        <v>23</v>
      </c>
      <c r="B34" s="30" t="s">
        <v>664</v>
      </c>
      <c r="C34" s="50" t="s">
        <v>665</v>
      </c>
      <c r="D34" s="51">
        <v>7519</v>
      </c>
    </row>
    <row r="35" spans="1:4" ht="26.25" customHeight="1">
      <c r="A35" s="46">
        <f t="shared" si="0"/>
        <v>24</v>
      </c>
      <c r="B35" s="47" t="s">
        <v>666</v>
      </c>
      <c r="C35" s="48" t="s">
        <v>667</v>
      </c>
      <c r="D35" s="49">
        <f>D36+D37</f>
        <v>120</v>
      </c>
    </row>
    <row r="36" spans="1:4" ht="63.75" customHeight="1">
      <c r="A36" s="46">
        <f t="shared" si="0"/>
        <v>25</v>
      </c>
      <c r="B36" s="30" t="s">
        <v>668</v>
      </c>
      <c r="C36" s="50" t="s">
        <v>669</v>
      </c>
      <c r="D36" s="51">
        <v>50</v>
      </c>
    </row>
    <row r="37" spans="1:4" ht="30" customHeight="1">
      <c r="A37" s="46">
        <f t="shared" si="0"/>
        <v>26</v>
      </c>
      <c r="B37" s="30" t="s">
        <v>670</v>
      </c>
      <c r="C37" s="50" t="s">
        <v>671</v>
      </c>
      <c r="D37" s="51">
        <v>70</v>
      </c>
    </row>
    <row r="38" spans="1:4" ht="18.75" customHeight="1">
      <c r="A38" s="46">
        <f t="shared" si="0"/>
        <v>27</v>
      </c>
      <c r="B38" s="47" t="s">
        <v>672</v>
      </c>
      <c r="C38" s="48" t="s">
        <v>673</v>
      </c>
      <c r="D38" s="49">
        <f>D39</f>
        <v>385758.19999999995</v>
      </c>
    </row>
    <row r="39" spans="1:4" ht="34.5" customHeight="1">
      <c r="A39" s="46">
        <f t="shared" si="0"/>
        <v>28</v>
      </c>
      <c r="B39" s="47" t="s">
        <v>674</v>
      </c>
      <c r="C39" s="48" t="s">
        <v>675</v>
      </c>
      <c r="D39" s="49">
        <f>D40+D42+D61+D73</f>
        <v>385758.19999999995</v>
      </c>
    </row>
    <row r="40" spans="1:4" ht="25.5" customHeight="1">
      <c r="A40" s="46">
        <f t="shared" si="0"/>
        <v>29</v>
      </c>
      <c r="B40" s="47" t="s">
        <v>676</v>
      </c>
      <c r="C40" s="48" t="s">
        <v>677</v>
      </c>
      <c r="D40" s="49">
        <f>D41</f>
        <v>121437</v>
      </c>
    </row>
    <row r="41" spans="1:4" ht="28.5" customHeight="1">
      <c r="A41" s="46">
        <f t="shared" si="0"/>
        <v>30</v>
      </c>
      <c r="B41" s="30" t="s">
        <v>678</v>
      </c>
      <c r="C41" s="50" t="s">
        <v>679</v>
      </c>
      <c r="D41" s="51">
        <v>121437</v>
      </c>
    </row>
    <row r="42" spans="1:4" ht="34.5" customHeight="1">
      <c r="A42" s="46">
        <f t="shared" si="0"/>
        <v>31</v>
      </c>
      <c r="B42" s="47" t="s">
        <v>680</v>
      </c>
      <c r="C42" s="48" t="s">
        <v>681</v>
      </c>
      <c r="D42" s="49">
        <f>D43+D44+D46+D48+D51</f>
        <v>66017.4</v>
      </c>
    </row>
    <row r="43" spans="1:4" ht="40.5" customHeight="1">
      <c r="A43" s="46">
        <f t="shared" si="0"/>
        <v>32</v>
      </c>
      <c r="B43" s="30" t="s">
        <v>682</v>
      </c>
      <c r="C43" s="50" t="s">
        <v>683</v>
      </c>
      <c r="D43" s="51">
        <v>5667</v>
      </c>
    </row>
    <row r="44" spans="1:4" ht="28.5" customHeight="1">
      <c r="A44" s="46">
        <f t="shared" si="0"/>
        <v>33</v>
      </c>
      <c r="B44" s="47" t="s">
        <v>684</v>
      </c>
      <c r="C44" s="48" t="s">
        <v>685</v>
      </c>
      <c r="D44" s="49">
        <f>SUM(D45)</f>
        <v>239.4</v>
      </c>
    </row>
    <row r="45" spans="1:4" ht="31.5" customHeight="1">
      <c r="A45" s="46">
        <f t="shared" si="0"/>
        <v>34</v>
      </c>
      <c r="B45" s="30" t="s">
        <v>686</v>
      </c>
      <c r="C45" s="50" t="s">
        <v>687</v>
      </c>
      <c r="D45" s="51">
        <v>239.4</v>
      </c>
    </row>
    <row r="46" spans="1:4" ht="44.25" customHeight="1">
      <c r="A46" s="46">
        <f t="shared" si="0"/>
        <v>35</v>
      </c>
      <c r="B46" s="47" t="s">
        <v>688</v>
      </c>
      <c r="C46" s="48" t="s">
        <v>689</v>
      </c>
      <c r="D46" s="49">
        <f>D47</f>
        <v>10200</v>
      </c>
    </row>
    <row r="47" spans="1:4" ht="51" customHeight="1">
      <c r="A47" s="46">
        <f t="shared" si="0"/>
        <v>36</v>
      </c>
      <c r="B47" s="30" t="s">
        <v>690</v>
      </c>
      <c r="C47" s="50" t="s">
        <v>691</v>
      </c>
      <c r="D47" s="51">
        <v>10200</v>
      </c>
    </row>
    <row r="48" spans="1:4" ht="43.5" customHeight="1">
      <c r="A48" s="46">
        <f t="shared" si="0"/>
        <v>37</v>
      </c>
      <c r="B48" s="47" t="s">
        <v>692</v>
      </c>
      <c r="C48" s="48" t="s">
        <v>693</v>
      </c>
      <c r="D48" s="49">
        <f>D49+D50</f>
        <v>1642.3000000000002</v>
      </c>
    </row>
    <row r="49" spans="1:4" ht="30" customHeight="1">
      <c r="A49" s="46">
        <f t="shared" si="0"/>
        <v>38</v>
      </c>
      <c r="B49" s="52" t="s">
        <v>694</v>
      </c>
      <c r="C49" s="53" t="s">
        <v>695</v>
      </c>
      <c r="D49" s="51">
        <v>997.7</v>
      </c>
    </row>
    <row r="50" spans="1:5" ht="30.75" customHeight="1">
      <c r="A50" s="46">
        <f t="shared" si="0"/>
        <v>39</v>
      </c>
      <c r="B50" s="52" t="s">
        <v>694</v>
      </c>
      <c r="C50" s="53" t="s">
        <v>696</v>
      </c>
      <c r="D50" s="51">
        <v>644.6</v>
      </c>
      <c r="E50" t="s">
        <v>697</v>
      </c>
    </row>
    <row r="51" spans="1:4" ht="19.5" customHeight="1">
      <c r="A51" s="46">
        <f t="shared" si="0"/>
        <v>40</v>
      </c>
      <c r="B51" s="47" t="s">
        <v>698</v>
      </c>
      <c r="C51" s="48" t="s">
        <v>699</v>
      </c>
      <c r="D51" s="49">
        <f>D52+D53+D54+D55+D56+D57+D58+D59+D60</f>
        <v>48268.7</v>
      </c>
    </row>
    <row r="52" spans="1:4" ht="34.5" customHeight="1">
      <c r="A52" s="46">
        <f t="shared" si="0"/>
        <v>41</v>
      </c>
      <c r="B52" s="52" t="s">
        <v>700</v>
      </c>
      <c r="C52" s="53" t="s">
        <v>0</v>
      </c>
      <c r="D52" s="51">
        <v>11469</v>
      </c>
    </row>
    <row r="53" spans="1:4" ht="39.75" customHeight="1">
      <c r="A53" s="46">
        <f t="shared" si="0"/>
        <v>42</v>
      </c>
      <c r="B53" s="52" t="s">
        <v>1</v>
      </c>
      <c r="C53" s="53" t="s">
        <v>2</v>
      </c>
      <c r="D53" s="51">
        <v>18867</v>
      </c>
    </row>
    <row r="54" spans="1:4" ht="38.25" customHeight="1">
      <c r="A54" s="46">
        <f t="shared" si="0"/>
        <v>43</v>
      </c>
      <c r="B54" s="52" t="s">
        <v>700</v>
      </c>
      <c r="C54" s="53" t="s">
        <v>3</v>
      </c>
      <c r="D54" s="51">
        <v>1771</v>
      </c>
    </row>
    <row r="55" spans="1:4" ht="21.75" customHeight="1">
      <c r="A55" s="46">
        <f t="shared" si="0"/>
        <v>44</v>
      </c>
      <c r="B55" s="52" t="s">
        <v>700</v>
      </c>
      <c r="C55" s="53" t="s">
        <v>4</v>
      </c>
      <c r="D55" s="51">
        <v>3000</v>
      </c>
    </row>
    <row r="56" spans="1:4" ht="31.5" customHeight="1">
      <c r="A56" s="46">
        <f t="shared" si="0"/>
        <v>45</v>
      </c>
      <c r="B56" s="52" t="s">
        <v>1</v>
      </c>
      <c r="C56" s="53" t="s">
        <v>5</v>
      </c>
      <c r="D56" s="51">
        <v>728</v>
      </c>
    </row>
    <row r="57" spans="1:4" ht="37.5" customHeight="1">
      <c r="A57" s="46">
        <f t="shared" si="0"/>
        <v>46</v>
      </c>
      <c r="B57" s="52" t="s">
        <v>1</v>
      </c>
      <c r="C57" s="53" t="s">
        <v>6</v>
      </c>
      <c r="D57" s="51">
        <v>12185</v>
      </c>
    </row>
    <row r="58" spans="1:4" ht="55.5" customHeight="1">
      <c r="A58" s="46">
        <f t="shared" si="0"/>
        <v>47</v>
      </c>
      <c r="B58" s="52" t="s">
        <v>7</v>
      </c>
      <c r="C58" s="53" t="s">
        <v>8</v>
      </c>
      <c r="D58" s="51">
        <v>200</v>
      </c>
    </row>
    <row r="59" spans="1:4" ht="22.5" customHeight="1">
      <c r="A59" s="46">
        <f t="shared" si="0"/>
        <v>48</v>
      </c>
      <c r="B59" s="52" t="s">
        <v>1</v>
      </c>
      <c r="C59" s="53" t="s">
        <v>9</v>
      </c>
      <c r="D59" s="51">
        <v>32.5</v>
      </c>
    </row>
    <row r="60" spans="1:4" ht="38.25" customHeight="1">
      <c r="A60" s="46">
        <f t="shared" si="0"/>
        <v>49</v>
      </c>
      <c r="B60" s="52" t="s">
        <v>1</v>
      </c>
      <c r="C60" s="53" t="s">
        <v>10</v>
      </c>
      <c r="D60" s="51">
        <v>16.2</v>
      </c>
    </row>
    <row r="61" spans="1:4" ht="25.5" customHeight="1">
      <c r="A61" s="46">
        <f t="shared" si="0"/>
        <v>50</v>
      </c>
      <c r="B61" s="47" t="s">
        <v>11</v>
      </c>
      <c r="C61" s="48" t="s">
        <v>12</v>
      </c>
      <c r="D61" s="49">
        <f>D62+D63+D64+D65+D66+D67+D71</f>
        <v>193276.8</v>
      </c>
    </row>
    <row r="62" spans="1:4" ht="30.75" customHeight="1">
      <c r="A62" s="46">
        <f t="shared" si="0"/>
        <v>51</v>
      </c>
      <c r="B62" s="30" t="s">
        <v>13</v>
      </c>
      <c r="C62" s="50" t="s">
        <v>14</v>
      </c>
      <c r="D62" s="51">
        <v>7023</v>
      </c>
    </row>
    <row r="63" spans="1:4" ht="30" customHeight="1">
      <c r="A63" s="46">
        <f t="shared" si="0"/>
        <v>52</v>
      </c>
      <c r="B63" s="30" t="s">
        <v>15</v>
      </c>
      <c r="C63" s="50" t="s">
        <v>16</v>
      </c>
      <c r="D63" s="51">
        <v>310.8</v>
      </c>
    </row>
    <row r="64" spans="1:4" ht="29.25" customHeight="1">
      <c r="A64" s="46">
        <f t="shared" si="0"/>
        <v>53</v>
      </c>
      <c r="B64" s="30" t="s">
        <v>17</v>
      </c>
      <c r="C64" s="50" t="s">
        <v>18</v>
      </c>
      <c r="D64" s="51">
        <v>935</v>
      </c>
    </row>
    <row r="65" spans="1:4" ht="30.75" customHeight="1">
      <c r="A65" s="46">
        <f t="shared" si="0"/>
        <v>54</v>
      </c>
      <c r="B65" s="30" t="s">
        <v>19</v>
      </c>
      <c r="C65" s="50" t="s">
        <v>20</v>
      </c>
      <c r="D65" s="51">
        <v>2278</v>
      </c>
    </row>
    <row r="66" spans="1:4" ht="29.25" customHeight="1">
      <c r="A66" s="46">
        <f t="shared" si="0"/>
        <v>55</v>
      </c>
      <c r="B66" s="30" t="s">
        <v>21</v>
      </c>
      <c r="C66" s="50" t="s">
        <v>22</v>
      </c>
      <c r="D66" s="51">
        <v>9560</v>
      </c>
    </row>
    <row r="67" spans="1:4" ht="34.5" customHeight="1">
      <c r="A67" s="46">
        <f t="shared" si="0"/>
        <v>56</v>
      </c>
      <c r="B67" s="47" t="s">
        <v>23</v>
      </c>
      <c r="C67" s="48" t="s">
        <v>24</v>
      </c>
      <c r="D67" s="49">
        <f>D68+D69+D70</f>
        <v>50702</v>
      </c>
    </row>
    <row r="68" spans="1:4" ht="51.75" customHeight="1">
      <c r="A68" s="46">
        <f t="shared" si="0"/>
        <v>57</v>
      </c>
      <c r="B68" s="52" t="s">
        <v>25</v>
      </c>
      <c r="C68" s="50" t="s">
        <v>26</v>
      </c>
      <c r="D68" s="51">
        <v>192</v>
      </c>
    </row>
    <row r="69" spans="1:4" ht="44.25" customHeight="1">
      <c r="A69" s="46">
        <f t="shared" si="0"/>
        <v>58</v>
      </c>
      <c r="B69" s="52" t="s">
        <v>25</v>
      </c>
      <c r="C69" s="50" t="s">
        <v>27</v>
      </c>
      <c r="D69" s="51">
        <v>36081</v>
      </c>
    </row>
    <row r="70" spans="1:4" ht="49.5" customHeight="1">
      <c r="A70" s="46">
        <f t="shared" si="0"/>
        <v>59</v>
      </c>
      <c r="B70" s="52" t="s">
        <v>25</v>
      </c>
      <c r="C70" s="50" t="s">
        <v>28</v>
      </c>
      <c r="D70" s="51">
        <v>14429</v>
      </c>
    </row>
    <row r="71" spans="1:4" ht="19.5" customHeight="1">
      <c r="A71" s="46">
        <f t="shared" si="0"/>
        <v>60</v>
      </c>
      <c r="B71" s="47" t="s">
        <v>29</v>
      </c>
      <c r="C71" s="48" t="s">
        <v>30</v>
      </c>
      <c r="D71" s="49">
        <f>D72</f>
        <v>122468</v>
      </c>
    </row>
    <row r="72" spans="1:4" ht="90" customHeight="1">
      <c r="A72" s="46">
        <f t="shared" si="0"/>
        <v>61</v>
      </c>
      <c r="B72" s="52" t="s">
        <v>31</v>
      </c>
      <c r="C72" s="50" t="s">
        <v>32</v>
      </c>
      <c r="D72" s="51">
        <v>122468</v>
      </c>
    </row>
    <row r="73" spans="1:4" ht="19.5" customHeight="1">
      <c r="A73" s="46">
        <f t="shared" si="0"/>
        <v>62</v>
      </c>
      <c r="B73" s="47" t="s">
        <v>33</v>
      </c>
      <c r="C73" s="48" t="s">
        <v>34</v>
      </c>
      <c r="D73" s="49">
        <f>D74</f>
        <v>5027</v>
      </c>
    </row>
    <row r="74" spans="1:4" ht="27.75" customHeight="1">
      <c r="A74" s="46">
        <f t="shared" si="0"/>
        <v>63</v>
      </c>
      <c r="B74" s="47" t="s">
        <v>35</v>
      </c>
      <c r="C74" s="48" t="s">
        <v>36</v>
      </c>
      <c r="D74" s="49">
        <f>SUM(D75:D79)</f>
        <v>5027</v>
      </c>
    </row>
    <row r="75" spans="1:4" ht="27.75" customHeight="1">
      <c r="A75" s="46">
        <f t="shared" si="0"/>
        <v>64</v>
      </c>
      <c r="B75" s="52" t="s">
        <v>37</v>
      </c>
      <c r="C75" s="54" t="s">
        <v>38</v>
      </c>
      <c r="D75" s="51">
        <v>67</v>
      </c>
    </row>
    <row r="76" spans="1:4" ht="52.5" customHeight="1">
      <c r="A76" s="46">
        <f t="shared" si="0"/>
        <v>65</v>
      </c>
      <c r="B76" s="52" t="s">
        <v>39</v>
      </c>
      <c r="C76" s="55" t="s">
        <v>40</v>
      </c>
      <c r="D76" s="51">
        <v>128</v>
      </c>
    </row>
    <row r="77" spans="1:4" ht="29.25" customHeight="1">
      <c r="A77" s="46">
        <f>A76+1</f>
        <v>66</v>
      </c>
      <c r="B77" s="52" t="s">
        <v>41</v>
      </c>
      <c r="C77" s="53" t="s">
        <v>42</v>
      </c>
      <c r="D77" s="51">
        <v>2599</v>
      </c>
    </row>
    <row r="78" spans="1:4" ht="29.25" customHeight="1">
      <c r="A78" s="46">
        <f>A77+1</f>
        <v>67</v>
      </c>
      <c r="B78" s="52" t="s">
        <v>41</v>
      </c>
      <c r="C78" s="53" t="s">
        <v>43</v>
      </c>
      <c r="D78" s="51">
        <v>1981</v>
      </c>
    </row>
    <row r="79" spans="1:4" ht="89.25" customHeight="1">
      <c r="A79" s="46">
        <f>A78+1</f>
        <v>68</v>
      </c>
      <c r="B79" s="52" t="s">
        <v>41</v>
      </c>
      <c r="C79" s="54" t="s">
        <v>44</v>
      </c>
      <c r="D79" s="51">
        <v>252</v>
      </c>
    </row>
    <row r="80" spans="1:4" ht="17.25" customHeight="1">
      <c r="A80" s="46">
        <f>A79+1</f>
        <v>69</v>
      </c>
      <c r="B80" s="85" t="s">
        <v>45</v>
      </c>
      <c r="C80" s="86"/>
      <c r="D80" s="49">
        <f>D12+D38</f>
        <v>547067.2</v>
      </c>
    </row>
    <row r="81" ht="34.5" customHeight="1">
      <c r="D81" s="79"/>
    </row>
  </sheetData>
  <mergeCells count="7">
    <mergeCell ref="D10:D11"/>
    <mergeCell ref="B80:C80"/>
    <mergeCell ref="B6:C6"/>
    <mergeCell ref="B8:C8"/>
    <mergeCell ref="A10:A11"/>
    <mergeCell ref="B10:B11"/>
    <mergeCell ref="C10:C1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323"/>
  <sheetViews>
    <sheetView zoomScalePageLayoutView="0" workbookViewId="0" topLeftCell="A155">
      <selection activeCell="J172" sqref="J172"/>
    </sheetView>
  </sheetViews>
  <sheetFormatPr defaultColWidth="9.00390625" defaultRowHeight="12.75"/>
  <cols>
    <col min="1" max="1" width="4.75390625" style="14" customWidth="1"/>
    <col min="2" max="2" width="60.75390625" style="7" customWidth="1"/>
    <col min="3" max="4" width="6.75390625" style="7" customWidth="1"/>
    <col min="5" max="5" width="5.75390625" style="7" customWidth="1"/>
    <col min="6" max="6" width="9.25390625" style="7" customWidth="1"/>
    <col min="7" max="7" width="13.375" style="42" hidden="1" customWidth="1"/>
    <col min="8" max="8" width="8.375" style="9" hidden="1" customWidth="1"/>
    <col min="9" max="16384" width="9.125" style="9" customWidth="1"/>
  </cols>
  <sheetData>
    <row r="1" spans="1:7" s="12" customFormat="1" ht="12.75">
      <c r="A1" s="14"/>
      <c r="B1" s="7"/>
      <c r="C1" s="7"/>
      <c r="D1" s="7"/>
      <c r="E1" s="7"/>
      <c r="F1" s="6" t="s">
        <v>255</v>
      </c>
      <c r="G1" s="41"/>
    </row>
    <row r="2" spans="1:7" s="12" customFormat="1" ht="12.75">
      <c r="A2" s="14"/>
      <c r="B2" s="7"/>
      <c r="C2" s="7"/>
      <c r="D2" s="7"/>
      <c r="E2" s="7"/>
      <c r="F2" s="6" t="s">
        <v>441</v>
      </c>
      <c r="G2" s="41"/>
    </row>
    <row r="3" spans="1:7" s="12" customFormat="1" ht="12.75">
      <c r="A3" s="14"/>
      <c r="B3" s="7"/>
      <c r="C3" s="7"/>
      <c r="D3" s="7"/>
      <c r="E3" s="7"/>
      <c r="F3" s="6" t="s">
        <v>442</v>
      </c>
      <c r="G3" s="41"/>
    </row>
    <row r="4" spans="1:7" s="12" customFormat="1" ht="12.75">
      <c r="A4" s="14"/>
      <c r="B4" s="7"/>
      <c r="C4" s="7"/>
      <c r="D4" s="7"/>
      <c r="E4" s="7"/>
      <c r="F4" s="6" t="s">
        <v>443</v>
      </c>
      <c r="G4" s="41"/>
    </row>
    <row r="5" spans="1:7" s="12" customFormat="1" ht="12.75">
      <c r="A5" s="14"/>
      <c r="B5" s="7"/>
      <c r="C5" s="7"/>
      <c r="D5" s="7"/>
      <c r="E5" s="7"/>
      <c r="F5" s="6" t="s">
        <v>442</v>
      </c>
      <c r="G5" s="41"/>
    </row>
    <row r="6" spans="1:7" s="12" customFormat="1" ht="12.75">
      <c r="A6" s="14"/>
      <c r="B6" s="7"/>
      <c r="C6" s="7"/>
      <c r="D6" s="7"/>
      <c r="E6" s="7"/>
      <c r="F6" s="6" t="s">
        <v>309</v>
      </c>
      <c r="G6" s="41"/>
    </row>
    <row r="7" spans="1:7" s="12" customFormat="1" ht="12.75">
      <c r="A7" s="14"/>
      <c r="B7" s="7"/>
      <c r="C7" s="7"/>
      <c r="D7" s="7"/>
      <c r="E7" s="7"/>
      <c r="F7" s="6"/>
      <c r="G7" s="41"/>
    </row>
    <row r="8" spans="1:7" s="12" customFormat="1" ht="12.75">
      <c r="A8" s="93" t="s">
        <v>215</v>
      </c>
      <c r="B8" s="94"/>
      <c r="C8" s="94"/>
      <c r="D8" s="94"/>
      <c r="E8" s="94"/>
      <c r="F8" s="94"/>
      <c r="G8" s="41"/>
    </row>
    <row r="9" spans="2:6" ht="12">
      <c r="B9" s="13"/>
      <c r="C9" s="13"/>
      <c r="D9" s="13"/>
      <c r="E9" s="13"/>
      <c r="F9" s="6"/>
    </row>
    <row r="10" spans="1:8" s="31" customFormat="1" ht="60">
      <c r="A10" s="4" t="s">
        <v>59</v>
      </c>
      <c r="B10" s="8" t="s">
        <v>298</v>
      </c>
      <c r="C10" s="8" t="s">
        <v>299</v>
      </c>
      <c r="D10" s="8" t="s">
        <v>53</v>
      </c>
      <c r="E10" s="8" t="s">
        <v>57</v>
      </c>
      <c r="F10" s="16" t="s">
        <v>619</v>
      </c>
      <c r="G10" s="16" t="s">
        <v>510</v>
      </c>
      <c r="H10" s="58" t="s">
        <v>511</v>
      </c>
    </row>
    <row r="11" spans="1:8" ht="12">
      <c r="A11" s="5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59">
        <v>8</v>
      </c>
    </row>
    <row r="12" spans="1:8" s="10" customFormat="1" ht="12.75">
      <c r="A12" s="62">
        <v>1</v>
      </c>
      <c r="B12" s="63" t="s">
        <v>121</v>
      </c>
      <c r="C12" s="64" t="s">
        <v>397</v>
      </c>
      <c r="D12" s="64" t="s">
        <v>294</v>
      </c>
      <c r="E12" s="64" t="s">
        <v>444</v>
      </c>
      <c r="F12" s="61">
        <f>SUM(G12-100)</f>
        <v>32765.7618</v>
      </c>
      <c r="G12" s="56">
        <f>31983.1518+882.61</f>
        <v>32865.7618</v>
      </c>
      <c r="H12" s="60">
        <f>F12-G12</f>
        <v>-100</v>
      </c>
    </row>
    <row r="13" spans="1:8" ht="25.5">
      <c r="A13" s="18">
        <v>2</v>
      </c>
      <c r="B13" s="45" t="s">
        <v>122</v>
      </c>
      <c r="C13" s="52" t="s">
        <v>398</v>
      </c>
      <c r="D13" s="52" t="s">
        <v>294</v>
      </c>
      <c r="E13" s="52" t="s">
        <v>444</v>
      </c>
      <c r="F13" s="56">
        <v>1024</v>
      </c>
      <c r="G13" s="56">
        <v>1024</v>
      </c>
      <c r="H13" s="60">
        <f aca="true" t="shared" si="0" ref="H13:H78">F13-G13</f>
        <v>0</v>
      </c>
    </row>
    <row r="14" spans="1:8" ht="38.25">
      <c r="A14" s="18">
        <f>1+A13</f>
        <v>3</v>
      </c>
      <c r="B14" s="45" t="s">
        <v>123</v>
      </c>
      <c r="C14" s="52" t="s">
        <v>398</v>
      </c>
      <c r="D14" s="52" t="s">
        <v>172</v>
      </c>
      <c r="E14" s="52" t="s">
        <v>444</v>
      </c>
      <c r="F14" s="56">
        <v>1024</v>
      </c>
      <c r="G14" s="56">
        <v>1024</v>
      </c>
      <c r="H14" s="60">
        <f t="shared" si="0"/>
        <v>0</v>
      </c>
    </row>
    <row r="15" spans="1:8" ht="12.75">
      <c r="A15" s="18">
        <f aca="true" t="shared" si="1" ref="A15:A80">1+A14</f>
        <v>4</v>
      </c>
      <c r="B15" s="45" t="s">
        <v>174</v>
      </c>
      <c r="C15" s="52" t="s">
        <v>398</v>
      </c>
      <c r="D15" s="52" t="s">
        <v>399</v>
      </c>
      <c r="E15" s="52" t="s">
        <v>444</v>
      </c>
      <c r="F15" s="56">
        <v>1024</v>
      </c>
      <c r="G15" s="56">
        <v>1024</v>
      </c>
      <c r="H15" s="60">
        <f t="shared" si="0"/>
        <v>0</v>
      </c>
    </row>
    <row r="16" spans="1:8" ht="12.75">
      <c r="A16" s="18">
        <f t="shared" si="1"/>
        <v>5</v>
      </c>
      <c r="B16" s="45" t="s">
        <v>460</v>
      </c>
      <c r="C16" s="52" t="s">
        <v>398</v>
      </c>
      <c r="D16" s="52" t="s">
        <v>399</v>
      </c>
      <c r="E16" s="52" t="s">
        <v>400</v>
      </c>
      <c r="F16" s="56">
        <v>1024</v>
      </c>
      <c r="G16" s="56">
        <v>1024</v>
      </c>
      <c r="H16" s="60">
        <f t="shared" si="0"/>
        <v>0</v>
      </c>
    </row>
    <row r="17" spans="1:8" ht="38.25">
      <c r="A17" s="18">
        <f t="shared" si="1"/>
        <v>6</v>
      </c>
      <c r="B17" s="45" t="s">
        <v>124</v>
      </c>
      <c r="C17" s="52" t="s">
        <v>401</v>
      </c>
      <c r="D17" s="52" t="s">
        <v>294</v>
      </c>
      <c r="E17" s="52" t="s">
        <v>444</v>
      </c>
      <c r="F17" s="56">
        <v>2677.0639</v>
      </c>
      <c r="G17" s="56">
        <f>2677.0639+882.61</f>
        <v>3559.6739000000002</v>
      </c>
      <c r="H17" s="60">
        <f t="shared" si="0"/>
        <v>-882.6100000000001</v>
      </c>
    </row>
    <row r="18" spans="1:8" ht="38.25">
      <c r="A18" s="18">
        <f t="shared" si="1"/>
        <v>7</v>
      </c>
      <c r="B18" s="45" t="s">
        <v>123</v>
      </c>
      <c r="C18" s="52" t="s">
        <v>401</v>
      </c>
      <c r="D18" s="52" t="s">
        <v>172</v>
      </c>
      <c r="E18" s="52" t="s">
        <v>444</v>
      </c>
      <c r="F18" s="56">
        <v>2677.0639</v>
      </c>
      <c r="G18" s="56">
        <f>2677.0639+882.61</f>
        <v>3559.6739000000002</v>
      </c>
      <c r="H18" s="60">
        <f t="shared" si="0"/>
        <v>-882.6100000000001</v>
      </c>
    </row>
    <row r="19" spans="1:8" ht="12.75">
      <c r="A19" s="18">
        <f t="shared" si="1"/>
        <v>8</v>
      </c>
      <c r="B19" s="45" t="s">
        <v>175</v>
      </c>
      <c r="C19" s="52" t="s">
        <v>401</v>
      </c>
      <c r="D19" s="52" t="s">
        <v>402</v>
      </c>
      <c r="E19" s="52" t="s">
        <v>444</v>
      </c>
      <c r="F19" s="56">
        <v>1762.9337</v>
      </c>
      <c r="G19" s="56">
        <f>1762.9337+882.61</f>
        <v>2645.5437</v>
      </c>
      <c r="H19" s="60">
        <f t="shared" si="0"/>
        <v>-882.6100000000001</v>
      </c>
    </row>
    <row r="20" spans="1:8" ht="12.75">
      <c r="A20" s="18">
        <f t="shared" si="1"/>
        <v>9</v>
      </c>
      <c r="B20" s="45" t="s">
        <v>460</v>
      </c>
      <c r="C20" s="52" t="s">
        <v>401</v>
      </c>
      <c r="D20" s="52" t="s">
        <v>402</v>
      </c>
      <c r="E20" s="52" t="s">
        <v>400</v>
      </c>
      <c r="F20" s="56">
        <v>1762.9337</v>
      </c>
      <c r="G20" s="56">
        <f>1762.9337+882.61</f>
        <v>2645.5437</v>
      </c>
      <c r="H20" s="60">
        <f t="shared" si="0"/>
        <v>-882.6100000000001</v>
      </c>
    </row>
    <row r="21" spans="1:8" ht="25.5">
      <c r="A21" s="18">
        <f t="shared" si="1"/>
        <v>10</v>
      </c>
      <c r="B21" s="45" t="s">
        <v>176</v>
      </c>
      <c r="C21" s="52" t="s">
        <v>401</v>
      </c>
      <c r="D21" s="52" t="s">
        <v>403</v>
      </c>
      <c r="E21" s="52" t="s">
        <v>444</v>
      </c>
      <c r="F21" s="56">
        <v>842.1302</v>
      </c>
      <c r="G21" s="56">
        <v>842.1302</v>
      </c>
      <c r="H21" s="60">
        <f t="shared" si="0"/>
        <v>0</v>
      </c>
    </row>
    <row r="22" spans="1:8" ht="12.75">
      <c r="A22" s="18">
        <f t="shared" si="1"/>
        <v>11</v>
      </c>
      <c r="B22" s="45" t="s">
        <v>460</v>
      </c>
      <c r="C22" s="52" t="s">
        <v>401</v>
      </c>
      <c r="D22" s="52" t="s">
        <v>403</v>
      </c>
      <c r="E22" s="52" t="s">
        <v>400</v>
      </c>
      <c r="F22" s="56">
        <v>842.1302</v>
      </c>
      <c r="G22" s="56">
        <v>842.1302</v>
      </c>
      <c r="H22" s="60">
        <f t="shared" si="0"/>
        <v>0</v>
      </c>
    </row>
    <row r="23" spans="1:8" ht="25.5">
      <c r="A23" s="18">
        <f t="shared" si="1"/>
        <v>12</v>
      </c>
      <c r="B23" s="45" t="s">
        <v>177</v>
      </c>
      <c r="C23" s="52" t="s">
        <v>401</v>
      </c>
      <c r="D23" s="52" t="s">
        <v>404</v>
      </c>
      <c r="E23" s="52" t="s">
        <v>444</v>
      </c>
      <c r="F23" s="56">
        <v>72</v>
      </c>
      <c r="G23" s="56">
        <v>72</v>
      </c>
      <c r="H23" s="60">
        <f t="shared" si="0"/>
        <v>0</v>
      </c>
    </row>
    <row r="24" spans="1:8" ht="12.75">
      <c r="A24" s="18">
        <f t="shared" si="1"/>
        <v>13</v>
      </c>
      <c r="B24" s="45" t="s">
        <v>460</v>
      </c>
      <c r="C24" s="52" t="s">
        <v>401</v>
      </c>
      <c r="D24" s="52" t="s">
        <v>404</v>
      </c>
      <c r="E24" s="52" t="s">
        <v>400</v>
      </c>
      <c r="F24" s="56">
        <v>72</v>
      </c>
      <c r="G24" s="56">
        <v>72</v>
      </c>
      <c r="H24" s="60">
        <f t="shared" si="0"/>
        <v>0</v>
      </c>
    </row>
    <row r="25" spans="1:8" ht="38.25">
      <c r="A25" s="18">
        <f t="shared" si="1"/>
        <v>14</v>
      </c>
      <c r="B25" s="45" t="s">
        <v>412</v>
      </c>
      <c r="C25" s="52" t="s">
        <v>361</v>
      </c>
      <c r="D25" s="52" t="s">
        <v>294</v>
      </c>
      <c r="E25" s="52" t="s">
        <v>444</v>
      </c>
      <c r="F25" s="56">
        <v>14111.96</v>
      </c>
      <c r="G25" s="56">
        <v>14111.96</v>
      </c>
      <c r="H25" s="60">
        <f t="shared" si="0"/>
        <v>0</v>
      </c>
    </row>
    <row r="26" spans="1:8" ht="38.25">
      <c r="A26" s="18">
        <f t="shared" si="1"/>
        <v>15</v>
      </c>
      <c r="B26" s="45" t="s">
        <v>123</v>
      </c>
      <c r="C26" s="52" t="s">
        <v>361</v>
      </c>
      <c r="D26" s="52" t="s">
        <v>172</v>
      </c>
      <c r="E26" s="52" t="s">
        <v>444</v>
      </c>
      <c r="F26" s="56">
        <v>14111.96</v>
      </c>
      <c r="G26" s="56">
        <v>14111.96</v>
      </c>
      <c r="H26" s="60">
        <f t="shared" si="0"/>
        <v>0</v>
      </c>
    </row>
    <row r="27" spans="1:8" ht="12.75">
      <c r="A27" s="18">
        <f t="shared" si="1"/>
        <v>16</v>
      </c>
      <c r="B27" s="45" t="s">
        <v>175</v>
      </c>
      <c r="C27" s="52" t="s">
        <v>361</v>
      </c>
      <c r="D27" s="52" t="s">
        <v>402</v>
      </c>
      <c r="E27" s="52" t="s">
        <v>444</v>
      </c>
      <c r="F27" s="56">
        <v>14111.96</v>
      </c>
      <c r="G27" s="56">
        <v>14111.96</v>
      </c>
      <c r="H27" s="60">
        <f t="shared" si="0"/>
        <v>0</v>
      </c>
    </row>
    <row r="28" spans="1:8" ht="12.75">
      <c r="A28" s="18">
        <f t="shared" si="1"/>
        <v>17</v>
      </c>
      <c r="B28" s="45" t="s">
        <v>460</v>
      </c>
      <c r="C28" s="52" t="s">
        <v>361</v>
      </c>
      <c r="D28" s="52" t="s">
        <v>402</v>
      </c>
      <c r="E28" s="52" t="s">
        <v>400</v>
      </c>
      <c r="F28" s="56">
        <v>14111.96</v>
      </c>
      <c r="G28" s="56">
        <v>14111.96</v>
      </c>
      <c r="H28" s="60">
        <f t="shared" si="0"/>
        <v>0</v>
      </c>
    </row>
    <row r="29" spans="1:8" ht="38.25">
      <c r="A29" s="18">
        <f t="shared" si="1"/>
        <v>18</v>
      </c>
      <c r="B29" s="45" t="s">
        <v>413</v>
      </c>
      <c r="C29" s="52" t="s">
        <v>538</v>
      </c>
      <c r="D29" s="52" t="s">
        <v>294</v>
      </c>
      <c r="E29" s="52" t="s">
        <v>444</v>
      </c>
      <c r="F29" s="56">
        <v>7399.246</v>
      </c>
      <c r="G29" s="56">
        <v>6516.64</v>
      </c>
      <c r="H29" s="60">
        <f t="shared" si="0"/>
        <v>882.6059999999998</v>
      </c>
    </row>
    <row r="30" spans="1:8" ht="38.25">
      <c r="A30" s="18">
        <f t="shared" si="1"/>
        <v>19</v>
      </c>
      <c r="B30" s="45" t="s">
        <v>123</v>
      </c>
      <c r="C30" s="52" t="s">
        <v>538</v>
      </c>
      <c r="D30" s="52" t="s">
        <v>172</v>
      </c>
      <c r="E30" s="52" t="s">
        <v>444</v>
      </c>
      <c r="F30" s="56">
        <v>6671.246</v>
      </c>
      <c r="G30" s="56">
        <v>5788.64</v>
      </c>
      <c r="H30" s="60">
        <f t="shared" si="0"/>
        <v>882.6059999999998</v>
      </c>
    </row>
    <row r="31" spans="1:8" ht="12.75">
      <c r="A31" s="18">
        <f t="shared" si="1"/>
        <v>20</v>
      </c>
      <c r="B31" s="45" t="s">
        <v>175</v>
      </c>
      <c r="C31" s="52" t="s">
        <v>538</v>
      </c>
      <c r="D31" s="52" t="s">
        <v>402</v>
      </c>
      <c r="E31" s="52" t="s">
        <v>444</v>
      </c>
      <c r="F31" s="56">
        <v>6319.955</v>
      </c>
      <c r="G31" s="56">
        <v>5788.64</v>
      </c>
      <c r="H31" s="60">
        <f t="shared" si="0"/>
        <v>531.3149999999996</v>
      </c>
    </row>
    <row r="32" spans="1:8" ht="12.75">
      <c r="A32" s="18">
        <f t="shared" si="1"/>
        <v>21</v>
      </c>
      <c r="B32" s="45" t="s">
        <v>460</v>
      </c>
      <c r="C32" s="52" t="s">
        <v>538</v>
      </c>
      <c r="D32" s="52" t="s">
        <v>402</v>
      </c>
      <c r="E32" s="52" t="s">
        <v>400</v>
      </c>
      <c r="F32" s="56">
        <v>6319.955</v>
      </c>
      <c r="G32" s="56">
        <v>5788.64</v>
      </c>
      <c r="H32" s="60">
        <f t="shared" si="0"/>
        <v>531.3149999999996</v>
      </c>
    </row>
    <row r="33" spans="1:8" ht="27.75" customHeight="1">
      <c r="A33" s="18">
        <f t="shared" si="1"/>
        <v>22</v>
      </c>
      <c r="B33" s="45" t="s">
        <v>512</v>
      </c>
      <c r="C33" s="30" t="s">
        <v>538</v>
      </c>
      <c r="D33" s="30" t="s">
        <v>513</v>
      </c>
      <c r="E33" s="30" t="s">
        <v>444</v>
      </c>
      <c r="F33" s="56">
        <v>351.291</v>
      </c>
      <c r="G33" s="56">
        <v>0</v>
      </c>
      <c r="H33" s="60">
        <f t="shared" si="0"/>
        <v>351.291</v>
      </c>
    </row>
    <row r="34" spans="1:8" ht="12.75">
      <c r="A34" s="18">
        <f t="shared" si="1"/>
        <v>23</v>
      </c>
      <c r="B34" s="45" t="s">
        <v>460</v>
      </c>
      <c r="C34" s="30" t="s">
        <v>538</v>
      </c>
      <c r="D34" s="30" t="s">
        <v>513</v>
      </c>
      <c r="E34" s="30" t="s">
        <v>400</v>
      </c>
      <c r="F34" s="56">
        <v>351.291</v>
      </c>
      <c r="G34" s="56">
        <v>0</v>
      </c>
      <c r="H34" s="60">
        <f t="shared" si="0"/>
        <v>351.291</v>
      </c>
    </row>
    <row r="35" spans="1:8" ht="12.75">
      <c r="A35" s="18">
        <f t="shared" si="1"/>
        <v>24</v>
      </c>
      <c r="B35" s="45" t="s">
        <v>414</v>
      </c>
      <c r="C35" s="52" t="s">
        <v>538</v>
      </c>
      <c r="D35" s="52" t="s">
        <v>187</v>
      </c>
      <c r="E35" s="52" t="s">
        <v>444</v>
      </c>
      <c r="F35" s="56">
        <v>728</v>
      </c>
      <c r="G35" s="56">
        <v>728</v>
      </c>
      <c r="H35" s="60">
        <f t="shared" si="0"/>
        <v>0</v>
      </c>
    </row>
    <row r="36" spans="1:8" ht="38.25">
      <c r="A36" s="18">
        <f t="shared" si="1"/>
        <v>25</v>
      </c>
      <c r="B36" s="45" t="s">
        <v>461</v>
      </c>
      <c r="C36" s="52" t="s">
        <v>538</v>
      </c>
      <c r="D36" s="52" t="s">
        <v>540</v>
      </c>
      <c r="E36" s="52" t="s">
        <v>444</v>
      </c>
      <c r="F36" s="56">
        <v>728</v>
      </c>
      <c r="G36" s="56">
        <v>728</v>
      </c>
      <c r="H36" s="60">
        <f t="shared" si="0"/>
        <v>0</v>
      </c>
    </row>
    <row r="37" spans="1:8" ht="12.75">
      <c r="A37" s="18">
        <f t="shared" si="1"/>
        <v>26</v>
      </c>
      <c r="B37" s="45" t="s">
        <v>460</v>
      </c>
      <c r="C37" s="52" t="s">
        <v>538</v>
      </c>
      <c r="D37" s="52" t="s">
        <v>540</v>
      </c>
      <c r="E37" s="52" t="s">
        <v>400</v>
      </c>
      <c r="F37" s="56">
        <v>728</v>
      </c>
      <c r="G37" s="56">
        <v>728</v>
      </c>
      <c r="H37" s="60">
        <f t="shared" si="0"/>
        <v>0</v>
      </c>
    </row>
    <row r="38" spans="1:8" ht="12.75">
      <c r="A38" s="18">
        <f t="shared" si="1"/>
        <v>27</v>
      </c>
      <c r="B38" s="45" t="s">
        <v>415</v>
      </c>
      <c r="C38" s="52" t="s">
        <v>542</v>
      </c>
      <c r="D38" s="52" t="s">
        <v>294</v>
      </c>
      <c r="E38" s="52" t="s">
        <v>444</v>
      </c>
      <c r="F38" s="56">
        <f>SUM(G38-100)</f>
        <v>278.2276</v>
      </c>
      <c r="G38" s="56">
        <v>378.2276</v>
      </c>
      <c r="H38" s="60">
        <f t="shared" si="0"/>
        <v>-100</v>
      </c>
    </row>
    <row r="39" spans="1:8" ht="12.75">
      <c r="A39" s="18">
        <f t="shared" si="1"/>
        <v>28</v>
      </c>
      <c r="B39" s="45" t="s">
        <v>179</v>
      </c>
      <c r="C39" s="52" t="s">
        <v>542</v>
      </c>
      <c r="D39" s="52" t="s">
        <v>180</v>
      </c>
      <c r="E39" s="52" t="s">
        <v>444</v>
      </c>
      <c r="F39" s="56">
        <f>SUM(G39-100)</f>
        <v>278.2276</v>
      </c>
      <c r="G39" s="56">
        <v>378.2276</v>
      </c>
      <c r="H39" s="60">
        <f t="shared" si="0"/>
        <v>-100</v>
      </c>
    </row>
    <row r="40" spans="1:8" ht="12.75">
      <c r="A40" s="18">
        <f t="shared" si="1"/>
        <v>29</v>
      </c>
      <c r="B40" s="45" t="s">
        <v>186</v>
      </c>
      <c r="C40" s="52" t="s">
        <v>542</v>
      </c>
      <c r="D40" s="52" t="s">
        <v>364</v>
      </c>
      <c r="E40" s="52" t="s">
        <v>444</v>
      </c>
      <c r="F40" s="56">
        <f>SUM(G40-100)</f>
        <v>278.2276</v>
      </c>
      <c r="G40" s="56">
        <v>378.2276</v>
      </c>
      <c r="H40" s="60">
        <f t="shared" si="0"/>
        <v>-100</v>
      </c>
    </row>
    <row r="41" spans="1:8" ht="12.75">
      <c r="A41" s="18">
        <f t="shared" si="1"/>
        <v>30</v>
      </c>
      <c r="B41" s="45" t="s">
        <v>462</v>
      </c>
      <c r="C41" s="52" t="s">
        <v>542</v>
      </c>
      <c r="D41" s="52" t="s">
        <v>364</v>
      </c>
      <c r="E41" s="52" t="s">
        <v>363</v>
      </c>
      <c r="F41" s="56">
        <f>SUM(G41-100)</f>
        <v>278.2276</v>
      </c>
      <c r="G41" s="56">
        <v>378.2276</v>
      </c>
      <c r="H41" s="60">
        <f t="shared" si="0"/>
        <v>-100</v>
      </c>
    </row>
    <row r="42" spans="1:8" ht="12.75">
      <c r="A42" s="18">
        <f t="shared" si="1"/>
        <v>31</v>
      </c>
      <c r="B42" s="45" t="s">
        <v>416</v>
      </c>
      <c r="C42" s="52" t="s">
        <v>277</v>
      </c>
      <c r="D42" s="52" t="s">
        <v>294</v>
      </c>
      <c r="E42" s="52" t="s">
        <v>444</v>
      </c>
      <c r="F42" s="56">
        <v>7275.2603</v>
      </c>
      <c r="G42" s="56">
        <v>7275.2603</v>
      </c>
      <c r="H42" s="60">
        <f t="shared" si="0"/>
        <v>0</v>
      </c>
    </row>
    <row r="43" spans="1:8" ht="12.75">
      <c r="A43" s="18">
        <f t="shared" si="1"/>
        <v>32</v>
      </c>
      <c r="B43" s="45" t="s">
        <v>417</v>
      </c>
      <c r="C43" s="52" t="s">
        <v>277</v>
      </c>
      <c r="D43" s="52" t="s">
        <v>204</v>
      </c>
      <c r="E43" s="52" t="s">
        <v>444</v>
      </c>
      <c r="F43" s="56">
        <v>310.8</v>
      </c>
      <c r="G43" s="56">
        <v>310.8</v>
      </c>
      <c r="H43" s="60">
        <f t="shared" si="0"/>
        <v>0</v>
      </c>
    </row>
    <row r="44" spans="1:8" ht="38.25">
      <c r="A44" s="18">
        <f t="shared" si="1"/>
        <v>33</v>
      </c>
      <c r="B44" s="45" t="s">
        <v>418</v>
      </c>
      <c r="C44" s="52" t="s">
        <v>277</v>
      </c>
      <c r="D44" s="52" t="s">
        <v>548</v>
      </c>
      <c r="E44" s="52" t="s">
        <v>444</v>
      </c>
      <c r="F44" s="56">
        <v>310.8</v>
      </c>
      <c r="G44" s="56">
        <v>310.8</v>
      </c>
      <c r="H44" s="60">
        <f t="shared" si="0"/>
        <v>0</v>
      </c>
    </row>
    <row r="45" spans="1:8" ht="12.75">
      <c r="A45" s="18">
        <f t="shared" si="1"/>
        <v>34</v>
      </c>
      <c r="B45" s="45" t="s">
        <v>460</v>
      </c>
      <c r="C45" s="52" t="s">
        <v>277</v>
      </c>
      <c r="D45" s="52" t="s">
        <v>548</v>
      </c>
      <c r="E45" s="52" t="s">
        <v>400</v>
      </c>
      <c r="F45" s="56">
        <v>310.8</v>
      </c>
      <c r="G45" s="56">
        <v>310.8</v>
      </c>
      <c r="H45" s="60">
        <f t="shared" si="0"/>
        <v>0</v>
      </c>
    </row>
    <row r="46" spans="1:8" ht="38.25">
      <c r="A46" s="18">
        <f t="shared" si="1"/>
        <v>35</v>
      </c>
      <c r="B46" s="45" t="s">
        <v>123</v>
      </c>
      <c r="C46" s="52" t="s">
        <v>277</v>
      </c>
      <c r="D46" s="52" t="s">
        <v>172</v>
      </c>
      <c r="E46" s="52" t="s">
        <v>444</v>
      </c>
      <c r="F46" s="56">
        <v>222.5</v>
      </c>
      <c r="G46" s="56">
        <v>222.5</v>
      </c>
      <c r="H46" s="60">
        <f t="shared" si="0"/>
        <v>0</v>
      </c>
    </row>
    <row r="47" spans="1:8" ht="12.75">
      <c r="A47" s="18">
        <f t="shared" si="1"/>
        <v>36</v>
      </c>
      <c r="B47" s="45" t="s">
        <v>175</v>
      </c>
      <c r="C47" s="52" t="s">
        <v>277</v>
      </c>
      <c r="D47" s="52" t="s">
        <v>402</v>
      </c>
      <c r="E47" s="52" t="s">
        <v>444</v>
      </c>
      <c r="F47" s="56">
        <v>222.5</v>
      </c>
      <c r="G47" s="56">
        <v>222.5</v>
      </c>
      <c r="H47" s="60">
        <f t="shared" si="0"/>
        <v>0</v>
      </c>
    </row>
    <row r="48" spans="1:8" ht="12.75">
      <c r="A48" s="18">
        <f t="shared" si="1"/>
        <v>37</v>
      </c>
      <c r="B48" s="45" t="s">
        <v>460</v>
      </c>
      <c r="C48" s="52" t="s">
        <v>277</v>
      </c>
      <c r="D48" s="52" t="s">
        <v>402</v>
      </c>
      <c r="E48" s="52" t="s">
        <v>400</v>
      </c>
      <c r="F48" s="56">
        <v>222.5</v>
      </c>
      <c r="G48" s="56">
        <v>222.5</v>
      </c>
      <c r="H48" s="60">
        <f t="shared" si="0"/>
        <v>0</v>
      </c>
    </row>
    <row r="49" spans="1:8" ht="25.5">
      <c r="A49" s="18">
        <f t="shared" si="1"/>
        <v>38</v>
      </c>
      <c r="B49" s="45" t="s">
        <v>463</v>
      </c>
      <c r="C49" s="52" t="s">
        <v>277</v>
      </c>
      <c r="D49" s="52" t="s">
        <v>310</v>
      </c>
      <c r="E49" s="52" t="s">
        <v>444</v>
      </c>
      <c r="F49" s="56">
        <v>1596.5</v>
      </c>
      <c r="G49" s="56">
        <v>1596.5</v>
      </c>
      <c r="H49" s="60">
        <f t="shared" si="0"/>
        <v>0</v>
      </c>
    </row>
    <row r="50" spans="1:8" ht="25.5">
      <c r="A50" s="18">
        <f t="shared" si="1"/>
        <v>39</v>
      </c>
      <c r="B50" s="45" t="s">
        <v>464</v>
      </c>
      <c r="C50" s="52" t="s">
        <v>277</v>
      </c>
      <c r="D50" s="52" t="s">
        <v>311</v>
      </c>
      <c r="E50" s="52" t="s">
        <v>444</v>
      </c>
      <c r="F50" s="56">
        <v>1496.5</v>
      </c>
      <c r="G50" s="56">
        <v>1496.5</v>
      </c>
      <c r="H50" s="60">
        <f t="shared" si="0"/>
        <v>0</v>
      </c>
    </row>
    <row r="51" spans="1:8" ht="12.75">
      <c r="A51" s="18">
        <f t="shared" si="1"/>
        <v>40</v>
      </c>
      <c r="B51" s="45" t="s">
        <v>460</v>
      </c>
      <c r="C51" s="52" t="s">
        <v>277</v>
      </c>
      <c r="D51" s="52" t="s">
        <v>311</v>
      </c>
      <c r="E51" s="52" t="s">
        <v>400</v>
      </c>
      <c r="F51" s="56">
        <v>1496.5</v>
      </c>
      <c r="G51" s="56">
        <v>1496.5</v>
      </c>
      <c r="H51" s="60">
        <f t="shared" si="0"/>
        <v>0</v>
      </c>
    </row>
    <row r="52" spans="1:8" ht="38.25">
      <c r="A52" s="18">
        <f t="shared" si="1"/>
        <v>41</v>
      </c>
      <c r="B52" s="45" t="s">
        <v>465</v>
      </c>
      <c r="C52" s="52" t="s">
        <v>277</v>
      </c>
      <c r="D52" s="52" t="s">
        <v>127</v>
      </c>
      <c r="E52" s="52" t="s">
        <v>444</v>
      </c>
      <c r="F52" s="56">
        <v>100</v>
      </c>
      <c r="G52" s="56">
        <v>100</v>
      </c>
      <c r="H52" s="60">
        <f t="shared" si="0"/>
        <v>0</v>
      </c>
    </row>
    <row r="53" spans="1:8" ht="12.75">
      <c r="A53" s="18">
        <f t="shared" si="1"/>
        <v>42</v>
      </c>
      <c r="B53" s="45" t="s">
        <v>466</v>
      </c>
      <c r="C53" s="52" t="s">
        <v>277</v>
      </c>
      <c r="D53" s="52" t="s">
        <v>127</v>
      </c>
      <c r="E53" s="52" t="s">
        <v>362</v>
      </c>
      <c r="F53" s="56">
        <v>100</v>
      </c>
      <c r="G53" s="56">
        <v>100</v>
      </c>
      <c r="H53" s="60">
        <f t="shared" si="0"/>
        <v>0</v>
      </c>
    </row>
    <row r="54" spans="1:8" ht="12.75">
      <c r="A54" s="18">
        <f t="shared" si="1"/>
        <v>43</v>
      </c>
      <c r="B54" s="45" t="s">
        <v>467</v>
      </c>
      <c r="C54" s="52" t="s">
        <v>277</v>
      </c>
      <c r="D54" s="52" t="s">
        <v>129</v>
      </c>
      <c r="E54" s="52" t="s">
        <v>444</v>
      </c>
      <c r="F54" s="56">
        <v>4020.4603</v>
      </c>
      <c r="G54" s="56">
        <v>4020.4603</v>
      </c>
      <c r="H54" s="60">
        <f t="shared" si="0"/>
        <v>0</v>
      </c>
    </row>
    <row r="55" spans="1:8" ht="12.75">
      <c r="A55" s="18">
        <f t="shared" si="1"/>
        <v>44</v>
      </c>
      <c r="B55" s="45" t="s">
        <v>446</v>
      </c>
      <c r="C55" s="52" t="s">
        <v>277</v>
      </c>
      <c r="D55" s="52" t="s">
        <v>128</v>
      </c>
      <c r="E55" s="52" t="s">
        <v>444</v>
      </c>
      <c r="F55" s="56">
        <v>4020.4603</v>
      </c>
      <c r="G55" s="56">
        <v>4020.4603</v>
      </c>
      <c r="H55" s="60">
        <f t="shared" si="0"/>
        <v>0</v>
      </c>
    </row>
    <row r="56" spans="1:8" ht="12.75">
      <c r="A56" s="18">
        <f t="shared" si="1"/>
        <v>45</v>
      </c>
      <c r="B56" s="45" t="s">
        <v>227</v>
      </c>
      <c r="C56" s="52" t="s">
        <v>277</v>
      </c>
      <c r="D56" s="52" t="s">
        <v>128</v>
      </c>
      <c r="E56" s="52" t="s">
        <v>140</v>
      </c>
      <c r="F56" s="56">
        <v>4020.4603</v>
      </c>
      <c r="G56" s="56">
        <v>4020.4603</v>
      </c>
      <c r="H56" s="60">
        <f t="shared" si="0"/>
        <v>0</v>
      </c>
    </row>
    <row r="57" spans="1:8" ht="12.75">
      <c r="A57" s="18">
        <f t="shared" si="1"/>
        <v>46</v>
      </c>
      <c r="B57" s="45" t="s">
        <v>414</v>
      </c>
      <c r="C57" s="52" t="s">
        <v>277</v>
      </c>
      <c r="D57" s="52" t="s">
        <v>187</v>
      </c>
      <c r="E57" s="52" t="s">
        <v>444</v>
      </c>
      <c r="F57" s="56">
        <v>192</v>
      </c>
      <c r="G57" s="56">
        <v>192</v>
      </c>
      <c r="H57" s="60">
        <f t="shared" si="0"/>
        <v>0</v>
      </c>
    </row>
    <row r="58" spans="1:8" ht="51">
      <c r="A58" s="18">
        <f t="shared" si="1"/>
        <v>47</v>
      </c>
      <c r="B58" s="45" t="s">
        <v>468</v>
      </c>
      <c r="C58" s="52" t="s">
        <v>277</v>
      </c>
      <c r="D58" s="52" t="s">
        <v>208</v>
      </c>
      <c r="E58" s="52" t="s">
        <v>444</v>
      </c>
      <c r="F58" s="56">
        <v>192</v>
      </c>
      <c r="G58" s="56">
        <v>192</v>
      </c>
      <c r="H58" s="60">
        <f t="shared" si="0"/>
        <v>0</v>
      </c>
    </row>
    <row r="59" spans="1:8" ht="12.75">
      <c r="A59" s="18">
        <f t="shared" si="1"/>
        <v>48</v>
      </c>
      <c r="B59" s="45" t="s">
        <v>460</v>
      </c>
      <c r="C59" s="52" t="s">
        <v>277</v>
      </c>
      <c r="D59" s="52" t="s">
        <v>208</v>
      </c>
      <c r="E59" s="52" t="s">
        <v>400</v>
      </c>
      <c r="F59" s="56">
        <v>192</v>
      </c>
      <c r="G59" s="56">
        <v>192</v>
      </c>
      <c r="H59" s="60">
        <f t="shared" si="0"/>
        <v>0</v>
      </c>
    </row>
    <row r="60" spans="1:8" ht="12.75">
      <c r="A60" s="18">
        <f t="shared" si="1"/>
        <v>49</v>
      </c>
      <c r="B60" s="45" t="s">
        <v>419</v>
      </c>
      <c r="C60" s="52" t="s">
        <v>277</v>
      </c>
      <c r="D60" s="52" t="s">
        <v>440</v>
      </c>
      <c r="E60" s="52" t="s">
        <v>444</v>
      </c>
      <c r="F60" s="56">
        <v>933</v>
      </c>
      <c r="G60" s="56">
        <v>933</v>
      </c>
      <c r="H60" s="60">
        <f t="shared" si="0"/>
        <v>0</v>
      </c>
    </row>
    <row r="61" spans="1:8" ht="25.5">
      <c r="A61" s="18">
        <f t="shared" si="1"/>
        <v>50</v>
      </c>
      <c r="B61" s="45" t="s">
        <v>612</v>
      </c>
      <c r="C61" s="52" t="s">
        <v>277</v>
      </c>
      <c r="D61" s="52" t="s">
        <v>456</v>
      </c>
      <c r="E61" s="52" t="s">
        <v>444</v>
      </c>
      <c r="F61" s="56">
        <v>933</v>
      </c>
      <c r="G61" s="56">
        <v>933</v>
      </c>
      <c r="H61" s="60">
        <f t="shared" si="0"/>
        <v>0</v>
      </c>
    </row>
    <row r="62" spans="1:8" ht="12.75">
      <c r="A62" s="18">
        <f t="shared" si="1"/>
        <v>51</v>
      </c>
      <c r="B62" s="45" t="s">
        <v>469</v>
      </c>
      <c r="C62" s="52" t="s">
        <v>277</v>
      </c>
      <c r="D62" s="52" t="s">
        <v>456</v>
      </c>
      <c r="E62" s="52" t="s">
        <v>275</v>
      </c>
      <c r="F62" s="56">
        <v>933</v>
      </c>
      <c r="G62" s="56">
        <v>933</v>
      </c>
      <c r="H62" s="60">
        <f t="shared" si="0"/>
        <v>0</v>
      </c>
    </row>
    <row r="63" spans="1:8" ht="25.5">
      <c r="A63" s="62">
        <f t="shared" si="1"/>
        <v>52</v>
      </c>
      <c r="B63" s="63" t="s">
        <v>420</v>
      </c>
      <c r="C63" s="64" t="s">
        <v>365</v>
      </c>
      <c r="D63" s="64" t="s">
        <v>294</v>
      </c>
      <c r="E63" s="64" t="s">
        <v>444</v>
      </c>
      <c r="F63" s="61">
        <v>551</v>
      </c>
      <c r="G63" s="56">
        <v>551</v>
      </c>
      <c r="H63" s="60">
        <f t="shared" si="0"/>
        <v>0</v>
      </c>
    </row>
    <row r="64" spans="1:8" ht="12.75">
      <c r="A64" s="18">
        <f t="shared" si="1"/>
        <v>53</v>
      </c>
      <c r="B64" s="45" t="s">
        <v>421</v>
      </c>
      <c r="C64" s="52" t="s">
        <v>366</v>
      </c>
      <c r="D64" s="52" t="s">
        <v>294</v>
      </c>
      <c r="E64" s="52" t="s">
        <v>444</v>
      </c>
      <c r="F64" s="56">
        <v>350</v>
      </c>
      <c r="G64" s="56">
        <v>350</v>
      </c>
      <c r="H64" s="60">
        <f t="shared" si="0"/>
        <v>0</v>
      </c>
    </row>
    <row r="65" spans="1:8" ht="12.75">
      <c r="A65" s="18">
        <f t="shared" si="1"/>
        <v>54</v>
      </c>
      <c r="B65" s="45" t="s">
        <v>419</v>
      </c>
      <c r="C65" s="52" t="s">
        <v>366</v>
      </c>
      <c r="D65" s="52" t="s">
        <v>440</v>
      </c>
      <c r="E65" s="52" t="s">
        <v>444</v>
      </c>
      <c r="F65" s="56">
        <v>350</v>
      </c>
      <c r="G65" s="56">
        <v>350</v>
      </c>
      <c r="H65" s="60">
        <f t="shared" si="0"/>
        <v>0</v>
      </c>
    </row>
    <row r="66" spans="1:8" ht="38.25">
      <c r="A66" s="18">
        <f t="shared" si="1"/>
        <v>55</v>
      </c>
      <c r="B66" s="45" t="s">
        <v>613</v>
      </c>
      <c r="C66" s="52" t="s">
        <v>366</v>
      </c>
      <c r="D66" s="52" t="s">
        <v>452</v>
      </c>
      <c r="E66" s="52" t="s">
        <v>444</v>
      </c>
      <c r="F66" s="56">
        <v>350</v>
      </c>
      <c r="G66" s="56">
        <v>350</v>
      </c>
      <c r="H66" s="60">
        <f t="shared" si="0"/>
        <v>0</v>
      </c>
    </row>
    <row r="67" spans="1:8" ht="12.75">
      <c r="A67" s="18">
        <f t="shared" si="1"/>
        <v>56</v>
      </c>
      <c r="B67" s="45" t="s">
        <v>469</v>
      </c>
      <c r="C67" s="52" t="s">
        <v>366</v>
      </c>
      <c r="D67" s="52" t="s">
        <v>452</v>
      </c>
      <c r="E67" s="52" t="s">
        <v>275</v>
      </c>
      <c r="F67" s="56">
        <v>350</v>
      </c>
      <c r="G67" s="56">
        <v>350</v>
      </c>
      <c r="H67" s="60">
        <f t="shared" si="0"/>
        <v>0</v>
      </c>
    </row>
    <row r="68" spans="1:8" ht="38.25">
      <c r="A68" s="18">
        <f t="shared" si="1"/>
        <v>57</v>
      </c>
      <c r="B68" s="45" t="s">
        <v>422</v>
      </c>
      <c r="C68" s="52" t="s">
        <v>367</v>
      </c>
      <c r="D68" s="52" t="s">
        <v>294</v>
      </c>
      <c r="E68" s="52" t="s">
        <v>444</v>
      </c>
      <c r="F68" s="56">
        <v>201</v>
      </c>
      <c r="G68" s="56">
        <v>201</v>
      </c>
      <c r="H68" s="60">
        <f t="shared" si="0"/>
        <v>0</v>
      </c>
    </row>
    <row r="69" spans="1:8" ht="25.5">
      <c r="A69" s="18">
        <f t="shared" si="1"/>
        <v>58</v>
      </c>
      <c r="B69" s="45" t="s">
        <v>423</v>
      </c>
      <c r="C69" s="52" t="s">
        <v>367</v>
      </c>
      <c r="D69" s="52" t="s">
        <v>188</v>
      </c>
      <c r="E69" s="52" t="s">
        <v>444</v>
      </c>
      <c r="F69" s="56">
        <v>201</v>
      </c>
      <c r="G69" s="56">
        <v>201</v>
      </c>
      <c r="H69" s="60">
        <f t="shared" si="0"/>
        <v>0</v>
      </c>
    </row>
    <row r="70" spans="1:8" ht="38.25">
      <c r="A70" s="18">
        <f t="shared" si="1"/>
        <v>59</v>
      </c>
      <c r="B70" s="45" t="s">
        <v>189</v>
      </c>
      <c r="C70" s="52" t="s">
        <v>367</v>
      </c>
      <c r="D70" s="52" t="s">
        <v>368</v>
      </c>
      <c r="E70" s="52" t="s">
        <v>444</v>
      </c>
      <c r="F70" s="56">
        <v>201</v>
      </c>
      <c r="G70" s="56">
        <v>201</v>
      </c>
      <c r="H70" s="60">
        <f t="shared" si="0"/>
        <v>0</v>
      </c>
    </row>
    <row r="71" spans="1:8" ht="12.75">
      <c r="A71" s="18">
        <f t="shared" si="1"/>
        <v>60</v>
      </c>
      <c r="B71" s="45" t="s">
        <v>460</v>
      </c>
      <c r="C71" s="52" t="s">
        <v>367</v>
      </c>
      <c r="D71" s="52" t="s">
        <v>368</v>
      </c>
      <c r="E71" s="52" t="s">
        <v>400</v>
      </c>
      <c r="F71" s="56">
        <v>201</v>
      </c>
      <c r="G71" s="56">
        <v>201</v>
      </c>
      <c r="H71" s="60">
        <f t="shared" si="0"/>
        <v>0</v>
      </c>
    </row>
    <row r="72" spans="1:8" ht="12.75">
      <c r="A72" s="62">
        <f t="shared" si="1"/>
        <v>61</v>
      </c>
      <c r="B72" s="63" t="s">
        <v>424</v>
      </c>
      <c r="C72" s="64" t="s">
        <v>369</v>
      </c>
      <c r="D72" s="64" t="s">
        <v>294</v>
      </c>
      <c r="E72" s="64" t="s">
        <v>444</v>
      </c>
      <c r="F72" s="61">
        <v>21566.7</v>
      </c>
      <c r="G72" s="56">
        <v>21566.7</v>
      </c>
      <c r="H72" s="60">
        <f t="shared" si="0"/>
        <v>0</v>
      </c>
    </row>
    <row r="73" spans="1:8" ht="12.75">
      <c r="A73" s="18">
        <f t="shared" si="1"/>
        <v>62</v>
      </c>
      <c r="B73" s="45" t="s">
        <v>425</v>
      </c>
      <c r="C73" s="52" t="s">
        <v>370</v>
      </c>
      <c r="D73" s="52" t="s">
        <v>294</v>
      </c>
      <c r="E73" s="52" t="s">
        <v>444</v>
      </c>
      <c r="F73" s="56">
        <v>460</v>
      </c>
      <c r="G73" s="56">
        <v>460</v>
      </c>
      <c r="H73" s="60">
        <f t="shared" si="0"/>
        <v>0</v>
      </c>
    </row>
    <row r="74" spans="1:8" ht="12.75">
      <c r="A74" s="18">
        <f t="shared" si="1"/>
        <v>63</v>
      </c>
      <c r="B74" s="45" t="s">
        <v>419</v>
      </c>
      <c r="C74" s="52" t="s">
        <v>370</v>
      </c>
      <c r="D74" s="52" t="s">
        <v>440</v>
      </c>
      <c r="E74" s="52" t="s">
        <v>444</v>
      </c>
      <c r="F74" s="56">
        <v>460</v>
      </c>
      <c r="G74" s="56">
        <v>460</v>
      </c>
      <c r="H74" s="60">
        <f t="shared" si="0"/>
        <v>0</v>
      </c>
    </row>
    <row r="75" spans="1:8" ht="38.25">
      <c r="A75" s="18">
        <f t="shared" si="1"/>
        <v>64</v>
      </c>
      <c r="B75" s="45" t="s">
        <v>426</v>
      </c>
      <c r="C75" s="52" t="s">
        <v>370</v>
      </c>
      <c r="D75" s="52" t="s">
        <v>448</v>
      </c>
      <c r="E75" s="52" t="s">
        <v>444</v>
      </c>
      <c r="F75" s="56">
        <v>360</v>
      </c>
      <c r="G75" s="56">
        <v>360</v>
      </c>
      <c r="H75" s="60">
        <f t="shared" si="0"/>
        <v>0</v>
      </c>
    </row>
    <row r="76" spans="1:8" ht="12.75">
      <c r="A76" s="18">
        <f t="shared" si="1"/>
        <v>65</v>
      </c>
      <c r="B76" s="45" t="s">
        <v>469</v>
      </c>
      <c r="C76" s="52" t="s">
        <v>370</v>
      </c>
      <c r="D76" s="52" t="s">
        <v>448</v>
      </c>
      <c r="E76" s="52" t="s">
        <v>275</v>
      </c>
      <c r="F76" s="56">
        <v>360</v>
      </c>
      <c r="G76" s="56">
        <v>360</v>
      </c>
      <c r="H76" s="60">
        <f t="shared" si="0"/>
        <v>0</v>
      </c>
    </row>
    <row r="77" spans="1:8" ht="51">
      <c r="A77" s="18">
        <f t="shared" si="1"/>
        <v>66</v>
      </c>
      <c r="B77" s="45" t="s">
        <v>427</v>
      </c>
      <c r="C77" s="52" t="s">
        <v>370</v>
      </c>
      <c r="D77" s="52" t="s">
        <v>451</v>
      </c>
      <c r="E77" s="52" t="s">
        <v>444</v>
      </c>
      <c r="F77" s="56">
        <v>100</v>
      </c>
      <c r="G77" s="56">
        <v>100</v>
      </c>
      <c r="H77" s="60">
        <f t="shared" si="0"/>
        <v>0</v>
      </c>
    </row>
    <row r="78" spans="1:8" ht="12.75">
      <c r="A78" s="18">
        <f t="shared" si="1"/>
        <v>67</v>
      </c>
      <c r="B78" s="45" t="s">
        <v>469</v>
      </c>
      <c r="C78" s="52" t="s">
        <v>370</v>
      </c>
      <c r="D78" s="52" t="s">
        <v>451</v>
      </c>
      <c r="E78" s="52" t="s">
        <v>275</v>
      </c>
      <c r="F78" s="56">
        <v>100</v>
      </c>
      <c r="G78" s="56">
        <v>100</v>
      </c>
      <c r="H78" s="60">
        <f t="shared" si="0"/>
        <v>0</v>
      </c>
    </row>
    <row r="79" spans="1:8" ht="12.75">
      <c r="A79" s="18">
        <f t="shared" si="1"/>
        <v>68</v>
      </c>
      <c r="B79" s="45" t="s">
        <v>428</v>
      </c>
      <c r="C79" s="52" t="s">
        <v>210</v>
      </c>
      <c r="D79" s="52" t="s">
        <v>294</v>
      </c>
      <c r="E79" s="52" t="s">
        <v>444</v>
      </c>
      <c r="F79" s="56">
        <v>1302</v>
      </c>
      <c r="G79" s="56">
        <v>1302</v>
      </c>
      <c r="H79" s="60">
        <f aca="true" t="shared" si="2" ref="H79:H142">F79-G79</f>
        <v>0</v>
      </c>
    </row>
    <row r="80" spans="1:8" ht="12.75">
      <c r="A80" s="18">
        <f t="shared" si="1"/>
        <v>69</v>
      </c>
      <c r="B80" s="45" t="s">
        <v>126</v>
      </c>
      <c r="C80" s="52" t="s">
        <v>210</v>
      </c>
      <c r="D80" s="52" t="s">
        <v>249</v>
      </c>
      <c r="E80" s="52" t="s">
        <v>444</v>
      </c>
      <c r="F80" s="56">
        <v>1302</v>
      </c>
      <c r="G80" s="56">
        <v>1302</v>
      </c>
      <c r="H80" s="60">
        <f t="shared" si="2"/>
        <v>0</v>
      </c>
    </row>
    <row r="81" spans="1:8" ht="25.5">
      <c r="A81" s="18">
        <f aca="true" t="shared" si="3" ref="A81:A144">1+A80</f>
        <v>70</v>
      </c>
      <c r="B81" s="45" t="s">
        <v>429</v>
      </c>
      <c r="C81" s="52" t="s">
        <v>210</v>
      </c>
      <c r="D81" s="52" t="s">
        <v>211</v>
      </c>
      <c r="E81" s="52" t="s">
        <v>444</v>
      </c>
      <c r="F81" s="56">
        <v>1302</v>
      </c>
      <c r="G81" s="56">
        <v>1302</v>
      </c>
      <c r="H81" s="60">
        <f t="shared" si="2"/>
        <v>0</v>
      </c>
    </row>
    <row r="82" spans="1:8" ht="12.75">
      <c r="A82" s="18">
        <f t="shared" si="3"/>
        <v>71</v>
      </c>
      <c r="B82" s="45" t="s">
        <v>470</v>
      </c>
      <c r="C82" s="52" t="s">
        <v>210</v>
      </c>
      <c r="D82" s="52" t="s">
        <v>211</v>
      </c>
      <c r="E82" s="52" t="s">
        <v>133</v>
      </c>
      <c r="F82" s="56">
        <v>1299.6371</v>
      </c>
      <c r="G82" s="56">
        <v>1299.6371</v>
      </c>
      <c r="H82" s="60">
        <f t="shared" si="2"/>
        <v>0</v>
      </c>
    </row>
    <row r="83" spans="1:8" ht="12.75">
      <c r="A83" s="18">
        <f t="shared" si="3"/>
        <v>72</v>
      </c>
      <c r="B83" s="45" t="s">
        <v>460</v>
      </c>
      <c r="C83" s="52" t="s">
        <v>210</v>
      </c>
      <c r="D83" s="52" t="s">
        <v>211</v>
      </c>
      <c r="E83" s="52" t="s">
        <v>400</v>
      </c>
      <c r="F83" s="56">
        <v>2.3629</v>
      </c>
      <c r="G83" s="56">
        <v>2.3629</v>
      </c>
      <c r="H83" s="60">
        <f t="shared" si="2"/>
        <v>0</v>
      </c>
    </row>
    <row r="84" spans="1:8" ht="12.75">
      <c r="A84" s="18">
        <f t="shared" si="3"/>
        <v>73</v>
      </c>
      <c r="B84" s="45" t="s">
        <v>430</v>
      </c>
      <c r="C84" s="52" t="s">
        <v>212</v>
      </c>
      <c r="D84" s="52" t="s">
        <v>294</v>
      </c>
      <c r="E84" s="52" t="s">
        <v>444</v>
      </c>
      <c r="F84" s="56">
        <v>2132</v>
      </c>
      <c r="G84" s="56">
        <v>2132</v>
      </c>
      <c r="H84" s="60">
        <f t="shared" si="2"/>
        <v>0</v>
      </c>
    </row>
    <row r="85" spans="1:8" ht="12.75">
      <c r="A85" s="18">
        <f t="shared" si="3"/>
        <v>74</v>
      </c>
      <c r="B85" s="45" t="s">
        <v>431</v>
      </c>
      <c r="C85" s="52" t="s">
        <v>212</v>
      </c>
      <c r="D85" s="52" t="s">
        <v>213</v>
      </c>
      <c r="E85" s="52" t="s">
        <v>444</v>
      </c>
      <c r="F85" s="56">
        <v>2132</v>
      </c>
      <c r="G85" s="56">
        <v>2132</v>
      </c>
      <c r="H85" s="60">
        <f t="shared" si="2"/>
        <v>0</v>
      </c>
    </row>
    <row r="86" spans="1:8" ht="12.75">
      <c r="A86" s="18">
        <f t="shared" si="3"/>
        <v>75</v>
      </c>
      <c r="B86" s="45" t="s">
        <v>471</v>
      </c>
      <c r="C86" s="52" t="s">
        <v>212</v>
      </c>
      <c r="D86" s="52" t="s">
        <v>214</v>
      </c>
      <c r="E86" s="52" t="s">
        <v>444</v>
      </c>
      <c r="F86" s="56">
        <v>2132</v>
      </c>
      <c r="G86" s="56">
        <v>2132</v>
      </c>
      <c r="H86" s="60">
        <f t="shared" si="2"/>
        <v>0</v>
      </c>
    </row>
    <row r="87" spans="1:8" ht="12.75">
      <c r="A87" s="18">
        <f t="shared" si="3"/>
        <v>76</v>
      </c>
      <c r="B87" s="45" t="s">
        <v>460</v>
      </c>
      <c r="C87" s="52" t="s">
        <v>212</v>
      </c>
      <c r="D87" s="52" t="s">
        <v>214</v>
      </c>
      <c r="E87" s="52" t="s">
        <v>400</v>
      </c>
      <c r="F87" s="56">
        <v>2132</v>
      </c>
      <c r="G87" s="56">
        <v>2132</v>
      </c>
      <c r="H87" s="60">
        <f t="shared" si="2"/>
        <v>0</v>
      </c>
    </row>
    <row r="88" spans="1:8" ht="12.75">
      <c r="A88" s="18">
        <f t="shared" si="3"/>
        <v>77</v>
      </c>
      <c r="B88" s="45" t="s">
        <v>339</v>
      </c>
      <c r="C88" s="52" t="s">
        <v>564</v>
      </c>
      <c r="D88" s="52" t="s">
        <v>294</v>
      </c>
      <c r="E88" s="52" t="s">
        <v>444</v>
      </c>
      <c r="F88" s="56">
        <v>126.7</v>
      </c>
      <c r="G88" s="56">
        <v>126.7</v>
      </c>
      <c r="H88" s="60">
        <f t="shared" si="2"/>
        <v>0</v>
      </c>
    </row>
    <row r="89" spans="1:8" ht="12.75">
      <c r="A89" s="18">
        <f t="shared" si="3"/>
        <v>78</v>
      </c>
      <c r="B89" s="45" t="s">
        <v>340</v>
      </c>
      <c r="C89" s="52" t="s">
        <v>564</v>
      </c>
      <c r="D89" s="52" t="s">
        <v>566</v>
      </c>
      <c r="E89" s="52" t="s">
        <v>444</v>
      </c>
      <c r="F89" s="56">
        <v>48.7</v>
      </c>
      <c r="G89" s="56">
        <v>48.7</v>
      </c>
      <c r="H89" s="60">
        <f t="shared" si="2"/>
        <v>0</v>
      </c>
    </row>
    <row r="90" spans="1:8" ht="51">
      <c r="A90" s="18">
        <f t="shared" si="3"/>
        <v>79</v>
      </c>
      <c r="B90" s="45" t="s">
        <v>472</v>
      </c>
      <c r="C90" s="52" t="s">
        <v>564</v>
      </c>
      <c r="D90" s="52" t="s">
        <v>391</v>
      </c>
      <c r="E90" s="52" t="s">
        <v>444</v>
      </c>
      <c r="F90" s="56">
        <v>48.7</v>
      </c>
      <c r="G90" s="56">
        <v>48.7</v>
      </c>
      <c r="H90" s="60">
        <f t="shared" si="2"/>
        <v>0</v>
      </c>
    </row>
    <row r="91" spans="1:8" ht="12.75">
      <c r="A91" s="18">
        <f t="shared" si="3"/>
        <v>80</v>
      </c>
      <c r="B91" s="45" t="s">
        <v>460</v>
      </c>
      <c r="C91" s="52" t="s">
        <v>564</v>
      </c>
      <c r="D91" s="52" t="s">
        <v>391</v>
      </c>
      <c r="E91" s="52" t="s">
        <v>400</v>
      </c>
      <c r="F91" s="56">
        <v>48.7</v>
      </c>
      <c r="G91" s="56">
        <v>48.7</v>
      </c>
      <c r="H91" s="60">
        <f t="shared" si="2"/>
        <v>0</v>
      </c>
    </row>
    <row r="92" spans="1:8" ht="12.75">
      <c r="A92" s="18">
        <f t="shared" si="3"/>
        <v>81</v>
      </c>
      <c r="B92" s="45" t="s">
        <v>419</v>
      </c>
      <c r="C92" s="52" t="s">
        <v>564</v>
      </c>
      <c r="D92" s="52" t="s">
        <v>440</v>
      </c>
      <c r="E92" s="52" t="s">
        <v>444</v>
      </c>
      <c r="F92" s="56">
        <v>78</v>
      </c>
      <c r="G92" s="56">
        <v>78</v>
      </c>
      <c r="H92" s="60">
        <f t="shared" si="2"/>
        <v>0</v>
      </c>
    </row>
    <row r="93" spans="1:8" ht="38.25">
      <c r="A93" s="18">
        <f t="shared" si="3"/>
        <v>82</v>
      </c>
      <c r="B93" s="45" t="s">
        <v>473</v>
      </c>
      <c r="C93" s="52" t="s">
        <v>564</v>
      </c>
      <c r="D93" s="52" t="s">
        <v>312</v>
      </c>
      <c r="E93" s="52" t="s">
        <v>444</v>
      </c>
      <c r="F93" s="56">
        <v>78</v>
      </c>
      <c r="G93" s="56">
        <v>78</v>
      </c>
      <c r="H93" s="60">
        <f t="shared" si="2"/>
        <v>0</v>
      </c>
    </row>
    <row r="94" spans="1:8" ht="12.75">
      <c r="A94" s="18">
        <f t="shared" si="3"/>
        <v>83</v>
      </c>
      <c r="B94" s="45" t="s">
        <v>469</v>
      </c>
      <c r="C94" s="52" t="s">
        <v>564</v>
      </c>
      <c r="D94" s="52" t="s">
        <v>312</v>
      </c>
      <c r="E94" s="52" t="s">
        <v>275</v>
      </c>
      <c r="F94" s="56">
        <v>78</v>
      </c>
      <c r="G94" s="56">
        <v>78</v>
      </c>
      <c r="H94" s="60">
        <f t="shared" si="2"/>
        <v>0</v>
      </c>
    </row>
    <row r="95" spans="1:8" ht="12.75">
      <c r="A95" s="18">
        <f t="shared" si="3"/>
        <v>84</v>
      </c>
      <c r="B95" s="45" t="s">
        <v>341</v>
      </c>
      <c r="C95" s="52" t="s">
        <v>371</v>
      </c>
      <c r="D95" s="52" t="s">
        <v>294</v>
      </c>
      <c r="E95" s="52" t="s">
        <v>444</v>
      </c>
      <c r="F95" s="56">
        <v>17546</v>
      </c>
      <c r="G95" s="56">
        <v>17546</v>
      </c>
      <c r="H95" s="60">
        <f t="shared" si="2"/>
        <v>0</v>
      </c>
    </row>
    <row r="96" spans="1:8" ht="25.5">
      <c r="A96" s="18">
        <f t="shared" si="3"/>
        <v>85</v>
      </c>
      <c r="B96" s="45" t="s">
        <v>342</v>
      </c>
      <c r="C96" s="52" t="s">
        <v>371</v>
      </c>
      <c r="D96" s="52" t="s">
        <v>190</v>
      </c>
      <c r="E96" s="52" t="s">
        <v>444</v>
      </c>
      <c r="F96" s="56">
        <v>8417</v>
      </c>
      <c r="G96" s="56">
        <v>8417</v>
      </c>
      <c r="H96" s="60">
        <f t="shared" si="2"/>
        <v>0</v>
      </c>
    </row>
    <row r="97" spans="1:8" ht="63.75">
      <c r="A97" s="18">
        <f t="shared" si="3"/>
        <v>86</v>
      </c>
      <c r="B97" s="45" t="s">
        <v>503</v>
      </c>
      <c r="C97" s="52" t="s">
        <v>371</v>
      </c>
      <c r="D97" s="52" t="s">
        <v>318</v>
      </c>
      <c r="E97" s="52" t="s">
        <v>444</v>
      </c>
      <c r="F97" s="56">
        <v>8417</v>
      </c>
      <c r="G97" s="56">
        <v>8417</v>
      </c>
      <c r="H97" s="60">
        <f t="shared" si="2"/>
        <v>0</v>
      </c>
    </row>
    <row r="98" spans="1:8" ht="12.75">
      <c r="A98" s="18">
        <f t="shared" si="3"/>
        <v>87</v>
      </c>
      <c r="B98" s="45" t="s">
        <v>460</v>
      </c>
      <c r="C98" s="52" t="s">
        <v>371</v>
      </c>
      <c r="D98" s="52" t="s">
        <v>318</v>
      </c>
      <c r="E98" s="52" t="s">
        <v>400</v>
      </c>
      <c r="F98" s="56">
        <v>8417</v>
      </c>
      <c r="G98" s="56">
        <v>8417</v>
      </c>
      <c r="H98" s="60">
        <f t="shared" si="2"/>
        <v>0</v>
      </c>
    </row>
    <row r="99" spans="1:8" ht="12.75">
      <c r="A99" s="18">
        <f t="shared" si="3"/>
        <v>88</v>
      </c>
      <c r="B99" s="45" t="s">
        <v>340</v>
      </c>
      <c r="C99" s="52" t="s">
        <v>371</v>
      </c>
      <c r="D99" s="52" t="s">
        <v>566</v>
      </c>
      <c r="E99" s="52" t="s">
        <v>444</v>
      </c>
      <c r="F99" s="56">
        <v>8349</v>
      </c>
      <c r="G99" s="56">
        <v>8349</v>
      </c>
      <c r="H99" s="60">
        <f t="shared" si="2"/>
        <v>0</v>
      </c>
    </row>
    <row r="100" spans="1:8" ht="51">
      <c r="A100" s="18">
        <f t="shared" si="3"/>
        <v>89</v>
      </c>
      <c r="B100" s="45" t="s">
        <v>474</v>
      </c>
      <c r="C100" s="52" t="s">
        <v>371</v>
      </c>
      <c r="D100" s="52" t="s">
        <v>568</v>
      </c>
      <c r="E100" s="52" t="s">
        <v>444</v>
      </c>
      <c r="F100" s="56">
        <v>8349</v>
      </c>
      <c r="G100" s="56">
        <v>8349</v>
      </c>
      <c r="H100" s="60">
        <f t="shared" si="2"/>
        <v>0</v>
      </c>
    </row>
    <row r="101" spans="1:8" ht="12.75">
      <c r="A101" s="18">
        <f t="shared" si="3"/>
        <v>90</v>
      </c>
      <c r="B101" s="45" t="s">
        <v>460</v>
      </c>
      <c r="C101" s="52" t="s">
        <v>371</v>
      </c>
      <c r="D101" s="52" t="s">
        <v>568</v>
      </c>
      <c r="E101" s="52" t="s">
        <v>400</v>
      </c>
      <c r="F101" s="56">
        <v>8349</v>
      </c>
      <c r="G101" s="56">
        <v>8349</v>
      </c>
      <c r="H101" s="60">
        <f t="shared" si="2"/>
        <v>0</v>
      </c>
    </row>
    <row r="102" spans="1:8" ht="12.75">
      <c r="A102" s="18">
        <f t="shared" si="3"/>
        <v>91</v>
      </c>
      <c r="B102" s="45" t="s">
        <v>419</v>
      </c>
      <c r="C102" s="52" t="s">
        <v>371</v>
      </c>
      <c r="D102" s="52" t="s">
        <v>440</v>
      </c>
      <c r="E102" s="52" t="s">
        <v>444</v>
      </c>
      <c r="F102" s="56">
        <v>780</v>
      </c>
      <c r="G102" s="56">
        <v>780</v>
      </c>
      <c r="H102" s="60">
        <f t="shared" si="2"/>
        <v>0</v>
      </c>
    </row>
    <row r="103" spans="1:8" ht="38.25">
      <c r="A103" s="18">
        <f t="shared" si="3"/>
        <v>92</v>
      </c>
      <c r="B103" s="45" t="s">
        <v>432</v>
      </c>
      <c r="C103" s="52" t="s">
        <v>371</v>
      </c>
      <c r="D103" s="52" t="s">
        <v>449</v>
      </c>
      <c r="E103" s="52" t="s">
        <v>444</v>
      </c>
      <c r="F103" s="56">
        <v>660</v>
      </c>
      <c r="G103" s="56">
        <v>660</v>
      </c>
      <c r="H103" s="60">
        <f t="shared" si="2"/>
        <v>0</v>
      </c>
    </row>
    <row r="104" spans="1:8" ht="12.75">
      <c r="A104" s="18">
        <f t="shared" si="3"/>
        <v>93</v>
      </c>
      <c r="B104" s="45" t="s">
        <v>469</v>
      </c>
      <c r="C104" s="52" t="s">
        <v>371</v>
      </c>
      <c r="D104" s="52" t="s">
        <v>449</v>
      </c>
      <c r="E104" s="52" t="s">
        <v>275</v>
      </c>
      <c r="F104" s="56">
        <v>660</v>
      </c>
      <c r="G104" s="56">
        <v>660</v>
      </c>
      <c r="H104" s="60">
        <f t="shared" si="2"/>
        <v>0</v>
      </c>
    </row>
    <row r="105" spans="1:8" ht="38.25">
      <c r="A105" s="18">
        <f t="shared" si="3"/>
        <v>94</v>
      </c>
      <c r="B105" s="45" t="s">
        <v>433</v>
      </c>
      <c r="C105" s="52" t="s">
        <v>371</v>
      </c>
      <c r="D105" s="52" t="s">
        <v>450</v>
      </c>
      <c r="E105" s="52" t="s">
        <v>444</v>
      </c>
      <c r="F105" s="56">
        <v>120</v>
      </c>
      <c r="G105" s="56">
        <v>120</v>
      </c>
      <c r="H105" s="60">
        <f t="shared" si="2"/>
        <v>0</v>
      </c>
    </row>
    <row r="106" spans="1:8" ht="12.75">
      <c r="A106" s="18">
        <f t="shared" si="3"/>
        <v>95</v>
      </c>
      <c r="B106" s="45" t="s">
        <v>469</v>
      </c>
      <c r="C106" s="52" t="s">
        <v>371</v>
      </c>
      <c r="D106" s="52" t="s">
        <v>450</v>
      </c>
      <c r="E106" s="52" t="s">
        <v>275</v>
      </c>
      <c r="F106" s="56">
        <v>120</v>
      </c>
      <c r="G106" s="56">
        <v>120</v>
      </c>
      <c r="H106" s="60">
        <f t="shared" si="2"/>
        <v>0</v>
      </c>
    </row>
    <row r="107" spans="1:8" ht="12.75">
      <c r="A107" s="62">
        <f t="shared" si="3"/>
        <v>96</v>
      </c>
      <c r="B107" s="63" t="s">
        <v>434</v>
      </c>
      <c r="C107" s="64" t="s">
        <v>125</v>
      </c>
      <c r="D107" s="64" t="s">
        <v>294</v>
      </c>
      <c r="E107" s="64" t="s">
        <v>444</v>
      </c>
      <c r="F107" s="61">
        <v>12787.6</v>
      </c>
      <c r="G107" s="56">
        <v>12787.6</v>
      </c>
      <c r="H107" s="60">
        <f t="shared" si="2"/>
        <v>0</v>
      </c>
    </row>
    <row r="108" spans="1:8" ht="12.75">
      <c r="A108" s="18">
        <f t="shared" si="3"/>
        <v>97</v>
      </c>
      <c r="B108" s="45" t="s">
        <v>435</v>
      </c>
      <c r="C108" s="52" t="s">
        <v>130</v>
      </c>
      <c r="D108" s="52" t="s">
        <v>294</v>
      </c>
      <c r="E108" s="52" t="s">
        <v>444</v>
      </c>
      <c r="F108" s="56">
        <v>10276.6</v>
      </c>
      <c r="G108" s="56">
        <v>10276.6</v>
      </c>
      <c r="H108" s="60">
        <f t="shared" si="2"/>
        <v>0</v>
      </c>
    </row>
    <row r="109" spans="1:8" ht="12.75">
      <c r="A109" s="18">
        <f t="shared" si="3"/>
        <v>98</v>
      </c>
      <c r="B109" s="45" t="s">
        <v>340</v>
      </c>
      <c r="C109" s="52" t="s">
        <v>130</v>
      </c>
      <c r="D109" s="52" t="s">
        <v>566</v>
      </c>
      <c r="E109" s="52" t="s">
        <v>444</v>
      </c>
      <c r="F109" s="56">
        <v>10200</v>
      </c>
      <c r="G109" s="56">
        <v>10200</v>
      </c>
      <c r="H109" s="60">
        <f t="shared" si="2"/>
        <v>0</v>
      </c>
    </row>
    <row r="110" spans="1:8" ht="63.75">
      <c r="A110" s="18">
        <f t="shared" si="3"/>
        <v>99</v>
      </c>
      <c r="B110" s="45" t="s">
        <v>504</v>
      </c>
      <c r="C110" s="52" t="s">
        <v>130</v>
      </c>
      <c r="D110" s="52" t="s">
        <v>317</v>
      </c>
      <c r="E110" s="52" t="s">
        <v>444</v>
      </c>
      <c r="F110" s="56">
        <v>10200</v>
      </c>
      <c r="G110" s="56">
        <v>10200</v>
      </c>
      <c r="H110" s="60">
        <f t="shared" si="2"/>
        <v>0</v>
      </c>
    </row>
    <row r="111" spans="1:8" ht="12.75">
      <c r="A111" s="18">
        <f t="shared" si="3"/>
        <v>100</v>
      </c>
      <c r="B111" s="45" t="s">
        <v>466</v>
      </c>
      <c r="C111" s="52" t="s">
        <v>130</v>
      </c>
      <c r="D111" s="52" t="s">
        <v>317</v>
      </c>
      <c r="E111" s="52" t="s">
        <v>362</v>
      </c>
      <c r="F111" s="56">
        <v>10200</v>
      </c>
      <c r="G111" s="56">
        <v>10200</v>
      </c>
      <c r="H111" s="60">
        <f t="shared" si="2"/>
        <v>0</v>
      </c>
    </row>
    <row r="112" spans="1:8" ht="12.75">
      <c r="A112" s="18">
        <f t="shared" si="3"/>
        <v>101</v>
      </c>
      <c r="B112" s="45" t="s">
        <v>419</v>
      </c>
      <c r="C112" s="52" t="s">
        <v>130</v>
      </c>
      <c r="D112" s="52" t="s">
        <v>440</v>
      </c>
      <c r="E112" s="52" t="s">
        <v>444</v>
      </c>
      <c r="F112" s="56">
        <v>76.6</v>
      </c>
      <c r="G112" s="56">
        <v>76.6</v>
      </c>
      <c r="H112" s="60">
        <f t="shared" si="2"/>
        <v>0</v>
      </c>
    </row>
    <row r="113" spans="1:8" ht="51">
      <c r="A113" s="18">
        <f t="shared" si="3"/>
        <v>102</v>
      </c>
      <c r="B113" s="45" t="s">
        <v>436</v>
      </c>
      <c r="C113" s="52" t="s">
        <v>130</v>
      </c>
      <c r="D113" s="52" t="s">
        <v>102</v>
      </c>
      <c r="E113" s="52" t="s">
        <v>444</v>
      </c>
      <c r="F113" s="56">
        <v>76.6</v>
      </c>
      <c r="G113" s="56">
        <v>76.6</v>
      </c>
      <c r="H113" s="60">
        <f t="shared" si="2"/>
        <v>0</v>
      </c>
    </row>
    <row r="114" spans="1:8" ht="12.75">
      <c r="A114" s="18">
        <f t="shared" si="3"/>
        <v>103</v>
      </c>
      <c r="B114" s="45" t="s">
        <v>469</v>
      </c>
      <c r="C114" s="52" t="s">
        <v>130</v>
      </c>
      <c r="D114" s="52" t="s">
        <v>102</v>
      </c>
      <c r="E114" s="52" t="s">
        <v>275</v>
      </c>
      <c r="F114" s="56">
        <v>76.6</v>
      </c>
      <c r="G114" s="56">
        <v>76.6</v>
      </c>
      <c r="H114" s="60">
        <f t="shared" si="2"/>
        <v>0</v>
      </c>
    </row>
    <row r="115" spans="1:8" ht="12.75">
      <c r="A115" s="18">
        <f t="shared" si="3"/>
        <v>104</v>
      </c>
      <c r="B115" s="45" t="s">
        <v>437</v>
      </c>
      <c r="C115" s="52" t="s">
        <v>132</v>
      </c>
      <c r="D115" s="52" t="s">
        <v>294</v>
      </c>
      <c r="E115" s="52" t="s">
        <v>444</v>
      </c>
      <c r="F115" s="56">
        <v>2511</v>
      </c>
      <c r="G115" s="56">
        <v>2511</v>
      </c>
      <c r="H115" s="60">
        <f t="shared" si="2"/>
        <v>0</v>
      </c>
    </row>
    <row r="116" spans="1:8" ht="12.75">
      <c r="A116" s="18">
        <f t="shared" si="3"/>
        <v>105</v>
      </c>
      <c r="B116" s="45" t="s">
        <v>419</v>
      </c>
      <c r="C116" s="52" t="s">
        <v>132</v>
      </c>
      <c r="D116" s="52" t="s">
        <v>440</v>
      </c>
      <c r="E116" s="52" t="s">
        <v>444</v>
      </c>
      <c r="F116" s="56">
        <v>2511</v>
      </c>
      <c r="G116" s="56">
        <v>2511</v>
      </c>
      <c r="H116" s="60">
        <f t="shared" si="2"/>
        <v>0</v>
      </c>
    </row>
    <row r="117" spans="1:8" ht="25.5">
      <c r="A117" s="18">
        <f t="shared" si="3"/>
        <v>106</v>
      </c>
      <c r="B117" s="45" t="s">
        <v>438</v>
      </c>
      <c r="C117" s="52" t="s">
        <v>132</v>
      </c>
      <c r="D117" s="52" t="s">
        <v>459</v>
      </c>
      <c r="E117" s="52" t="s">
        <v>444</v>
      </c>
      <c r="F117" s="56">
        <v>500</v>
      </c>
      <c r="G117" s="56">
        <v>500</v>
      </c>
      <c r="H117" s="60">
        <f t="shared" si="2"/>
        <v>0</v>
      </c>
    </row>
    <row r="118" spans="1:8" ht="12.75">
      <c r="A118" s="18">
        <f t="shared" si="3"/>
        <v>107</v>
      </c>
      <c r="B118" s="45" t="s">
        <v>469</v>
      </c>
      <c r="C118" s="52" t="s">
        <v>132</v>
      </c>
      <c r="D118" s="52" t="s">
        <v>459</v>
      </c>
      <c r="E118" s="52" t="s">
        <v>275</v>
      </c>
      <c r="F118" s="56">
        <v>500</v>
      </c>
      <c r="G118" s="56">
        <v>500</v>
      </c>
      <c r="H118" s="60">
        <f t="shared" si="2"/>
        <v>0</v>
      </c>
    </row>
    <row r="119" spans="1:8" ht="63.75">
      <c r="A119" s="18">
        <f t="shared" si="3"/>
        <v>108</v>
      </c>
      <c r="B119" s="45" t="s">
        <v>83</v>
      </c>
      <c r="C119" s="52" t="s">
        <v>132</v>
      </c>
      <c r="D119" s="52" t="s">
        <v>533</v>
      </c>
      <c r="E119" s="52" t="s">
        <v>444</v>
      </c>
      <c r="F119" s="56">
        <v>1101</v>
      </c>
      <c r="G119" s="56">
        <v>1101</v>
      </c>
      <c r="H119" s="60">
        <f t="shared" si="2"/>
        <v>0</v>
      </c>
    </row>
    <row r="120" spans="1:8" ht="12.75">
      <c r="A120" s="18">
        <f t="shared" si="3"/>
        <v>109</v>
      </c>
      <c r="B120" s="45" t="s">
        <v>469</v>
      </c>
      <c r="C120" s="52" t="s">
        <v>132</v>
      </c>
      <c r="D120" s="52" t="s">
        <v>533</v>
      </c>
      <c r="E120" s="52" t="s">
        <v>275</v>
      </c>
      <c r="F120" s="56">
        <v>1101</v>
      </c>
      <c r="G120" s="56">
        <v>1101</v>
      </c>
      <c r="H120" s="60">
        <f t="shared" si="2"/>
        <v>0</v>
      </c>
    </row>
    <row r="121" spans="1:8" ht="25.5">
      <c r="A121" s="18">
        <f t="shared" si="3"/>
        <v>110</v>
      </c>
      <c r="B121" s="45" t="s">
        <v>384</v>
      </c>
      <c r="C121" s="52" t="s">
        <v>132</v>
      </c>
      <c r="D121" s="52" t="s">
        <v>103</v>
      </c>
      <c r="E121" s="52" t="s">
        <v>444</v>
      </c>
      <c r="F121" s="56">
        <v>910</v>
      </c>
      <c r="G121" s="56">
        <v>910</v>
      </c>
      <c r="H121" s="60">
        <f t="shared" si="2"/>
        <v>0</v>
      </c>
    </row>
    <row r="122" spans="1:8" ht="12.75">
      <c r="A122" s="18">
        <f t="shared" si="3"/>
        <v>111</v>
      </c>
      <c r="B122" s="45" t="s">
        <v>469</v>
      </c>
      <c r="C122" s="52" t="s">
        <v>132</v>
      </c>
      <c r="D122" s="52" t="s">
        <v>103</v>
      </c>
      <c r="E122" s="52" t="s">
        <v>275</v>
      </c>
      <c r="F122" s="56">
        <v>910</v>
      </c>
      <c r="G122" s="56">
        <v>910</v>
      </c>
      <c r="H122" s="60">
        <f t="shared" si="2"/>
        <v>0</v>
      </c>
    </row>
    <row r="123" spans="1:8" ht="12.75">
      <c r="A123" s="62">
        <f t="shared" si="3"/>
        <v>112</v>
      </c>
      <c r="B123" s="63" t="s">
        <v>84</v>
      </c>
      <c r="C123" s="64" t="s">
        <v>135</v>
      </c>
      <c r="D123" s="64" t="s">
        <v>294</v>
      </c>
      <c r="E123" s="64" t="s">
        <v>444</v>
      </c>
      <c r="F123" s="61">
        <v>851</v>
      </c>
      <c r="G123" s="56">
        <v>851</v>
      </c>
      <c r="H123" s="60">
        <f t="shared" si="2"/>
        <v>0</v>
      </c>
    </row>
    <row r="124" spans="1:8" ht="12.75">
      <c r="A124" s="18">
        <f t="shared" si="3"/>
        <v>113</v>
      </c>
      <c r="B124" s="45" t="s">
        <v>85</v>
      </c>
      <c r="C124" s="52" t="s">
        <v>136</v>
      </c>
      <c r="D124" s="52" t="s">
        <v>294</v>
      </c>
      <c r="E124" s="52" t="s">
        <v>444</v>
      </c>
      <c r="F124" s="56">
        <v>851</v>
      </c>
      <c r="G124" s="56">
        <v>851</v>
      </c>
      <c r="H124" s="60">
        <f t="shared" si="2"/>
        <v>0</v>
      </c>
    </row>
    <row r="125" spans="1:8" ht="12.75">
      <c r="A125" s="18">
        <f t="shared" si="3"/>
        <v>114</v>
      </c>
      <c r="B125" s="45" t="s">
        <v>419</v>
      </c>
      <c r="C125" s="52" t="s">
        <v>136</v>
      </c>
      <c r="D125" s="52" t="s">
        <v>440</v>
      </c>
      <c r="E125" s="52" t="s">
        <v>444</v>
      </c>
      <c r="F125" s="56">
        <v>851</v>
      </c>
      <c r="G125" s="56">
        <v>851</v>
      </c>
      <c r="H125" s="60">
        <f t="shared" si="2"/>
        <v>0</v>
      </c>
    </row>
    <row r="126" spans="1:8" ht="38.25">
      <c r="A126" s="18">
        <f t="shared" si="3"/>
        <v>115</v>
      </c>
      <c r="B126" s="45" t="s">
        <v>385</v>
      </c>
      <c r="C126" s="52" t="s">
        <v>136</v>
      </c>
      <c r="D126" s="52" t="s">
        <v>457</v>
      </c>
      <c r="E126" s="52" t="s">
        <v>444</v>
      </c>
      <c r="F126" s="56">
        <v>851</v>
      </c>
      <c r="G126" s="56">
        <v>851</v>
      </c>
      <c r="H126" s="60">
        <f t="shared" si="2"/>
        <v>0</v>
      </c>
    </row>
    <row r="127" spans="1:8" ht="12.75">
      <c r="A127" s="18">
        <f t="shared" si="3"/>
        <v>116</v>
      </c>
      <c r="B127" s="45" t="s">
        <v>469</v>
      </c>
      <c r="C127" s="52" t="s">
        <v>136</v>
      </c>
      <c r="D127" s="52" t="s">
        <v>457</v>
      </c>
      <c r="E127" s="52" t="s">
        <v>275</v>
      </c>
      <c r="F127" s="56">
        <v>851</v>
      </c>
      <c r="G127" s="56">
        <v>851</v>
      </c>
      <c r="H127" s="60">
        <f t="shared" si="2"/>
        <v>0</v>
      </c>
    </row>
    <row r="128" spans="1:8" ht="12.75">
      <c r="A128" s="62">
        <f t="shared" si="3"/>
        <v>117</v>
      </c>
      <c r="B128" s="63" t="s">
        <v>86</v>
      </c>
      <c r="C128" s="64" t="s">
        <v>137</v>
      </c>
      <c r="D128" s="64" t="s">
        <v>294</v>
      </c>
      <c r="E128" s="64" t="s">
        <v>444</v>
      </c>
      <c r="F128" s="61">
        <f>267620.3034+25+100+222.42+73.73</f>
        <v>268041.45339999994</v>
      </c>
      <c r="G128" s="56">
        <v>266769.8647</v>
      </c>
      <c r="H128" s="60">
        <f t="shared" si="2"/>
        <v>1271.5886999999639</v>
      </c>
    </row>
    <row r="129" spans="1:8" ht="12.75">
      <c r="A129" s="18">
        <f t="shared" si="3"/>
        <v>118</v>
      </c>
      <c r="B129" s="45" t="s">
        <v>87</v>
      </c>
      <c r="C129" s="52" t="s">
        <v>138</v>
      </c>
      <c r="D129" s="52" t="s">
        <v>294</v>
      </c>
      <c r="E129" s="52" t="s">
        <v>444</v>
      </c>
      <c r="F129" s="56">
        <v>79886.5736</v>
      </c>
      <c r="G129" s="56">
        <v>79607.4784</v>
      </c>
      <c r="H129" s="60">
        <f t="shared" si="2"/>
        <v>279.0951999999961</v>
      </c>
    </row>
    <row r="130" spans="1:8" ht="12.75">
      <c r="A130" s="18">
        <f t="shared" si="3"/>
        <v>119</v>
      </c>
      <c r="B130" s="45" t="s">
        <v>88</v>
      </c>
      <c r="C130" s="52" t="s">
        <v>138</v>
      </c>
      <c r="D130" s="52" t="s">
        <v>192</v>
      </c>
      <c r="E130" s="52" t="s">
        <v>444</v>
      </c>
      <c r="F130" s="56">
        <v>71535.5736</v>
      </c>
      <c r="G130" s="56">
        <v>71256.4784</v>
      </c>
      <c r="H130" s="60">
        <f t="shared" si="2"/>
        <v>279.0951999999961</v>
      </c>
    </row>
    <row r="131" spans="1:8" ht="12.75">
      <c r="A131" s="18">
        <f t="shared" si="3"/>
        <v>120</v>
      </c>
      <c r="B131" s="45" t="s">
        <v>446</v>
      </c>
      <c r="C131" s="52" t="s">
        <v>138</v>
      </c>
      <c r="D131" s="52" t="s">
        <v>139</v>
      </c>
      <c r="E131" s="52" t="s">
        <v>444</v>
      </c>
      <c r="F131" s="56">
        <v>63891.9696</v>
      </c>
      <c r="G131" s="56">
        <v>63612.8744</v>
      </c>
      <c r="H131" s="60">
        <f t="shared" si="2"/>
        <v>279.0951999999961</v>
      </c>
    </row>
    <row r="132" spans="1:8" ht="12.75">
      <c r="A132" s="18">
        <f t="shared" si="3"/>
        <v>121</v>
      </c>
      <c r="B132" s="45" t="s">
        <v>227</v>
      </c>
      <c r="C132" s="52" t="s">
        <v>138</v>
      </c>
      <c r="D132" s="52" t="s">
        <v>139</v>
      </c>
      <c r="E132" s="52" t="s">
        <v>140</v>
      </c>
      <c r="F132" s="56">
        <v>63891.9696</v>
      </c>
      <c r="G132" s="56">
        <v>63612.8744</v>
      </c>
      <c r="H132" s="60">
        <f t="shared" si="2"/>
        <v>279.0951999999961</v>
      </c>
    </row>
    <row r="133" spans="1:8" ht="38.25">
      <c r="A133" s="18">
        <f t="shared" si="3"/>
        <v>122</v>
      </c>
      <c r="B133" s="45" t="s">
        <v>475</v>
      </c>
      <c r="C133" s="52" t="s">
        <v>138</v>
      </c>
      <c r="D133" s="52" t="s">
        <v>173</v>
      </c>
      <c r="E133" s="52" t="s">
        <v>444</v>
      </c>
      <c r="F133" s="56">
        <v>7643.604</v>
      </c>
      <c r="G133" s="56">
        <v>7643.604</v>
      </c>
      <c r="H133" s="60">
        <f t="shared" si="2"/>
        <v>0</v>
      </c>
    </row>
    <row r="134" spans="1:8" ht="12.75">
      <c r="A134" s="18">
        <f t="shared" si="3"/>
        <v>123</v>
      </c>
      <c r="B134" s="45" t="s">
        <v>227</v>
      </c>
      <c r="C134" s="52" t="s">
        <v>138</v>
      </c>
      <c r="D134" s="52" t="s">
        <v>173</v>
      </c>
      <c r="E134" s="52" t="s">
        <v>140</v>
      </c>
      <c r="F134" s="56">
        <v>7643.604</v>
      </c>
      <c r="G134" s="56">
        <v>7643.604</v>
      </c>
      <c r="H134" s="60">
        <f t="shared" si="2"/>
        <v>0</v>
      </c>
    </row>
    <row r="135" spans="1:8" ht="12.75">
      <c r="A135" s="18">
        <f t="shared" si="3"/>
        <v>124</v>
      </c>
      <c r="B135" s="45" t="s">
        <v>414</v>
      </c>
      <c r="C135" s="52" t="s">
        <v>138</v>
      </c>
      <c r="D135" s="52" t="s">
        <v>187</v>
      </c>
      <c r="E135" s="52" t="s">
        <v>444</v>
      </c>
      <c r="F135" s="56">
        <v>128</v>
      </c>
      <c r="G135" s="56">
        <v>128</v>
      </c>
      <c r="H135" s="60">
        <f t="shared" si="2"/>
        <v>0</v>
      </c>
    </row>
    <row r="136" spans="1:8" ht="63.75">
      <c r="A136" s="18">
        <f t="shared" si="3"/>
        <v>125</v>
      </c>
      <c r="B136" s="45" t="s">
        <v>476</v>
      </c>
      <c r="C136" s="52" t="s">
        <v>138</v>
      </c>
      <c r="D136" s="52" t="s">
        <v>274</v>
      </c>
      <c r="E136" s="52" t="s">
        <v>444</v>
      </c>
      <c r="F136" s="56">
        <v>128</v>
      </c>
      <c r="G136" s="56">
        <v>128</v>
      </c>
      <c r="H136" s="60">
        <f t="shared" si="2"/>
        <v>0</v>
      </c>
    </row>
    <row r="137" spans="1:8" ht="12.75">
      <c r="A137" s="18">
        <f t="shared" si="3"/>
        <v>126</v>
      </c>
      <c r="B137" s="45" t="s">
        <v>227</v>
      </c>
      <c r="C137" s="52" t="s">
        <v>138</v>
      </c>
      <c r="D137" s="52" t="s">
        <v>274</v>
      </c>
      <c r="E137" s="52" t="s">
        <v>140</v>
      </c>
      <c r="F137" s="56">
        <v>128</v>
      </c>
      <c r="G137" s="56">
        <v>128</v>
      </c>
      <c r="H137" s="60">
        <f t="shared" si="2"/>
        <v>0</v>
      </c>
    </row>
    <row r="138" spans="1:8" ht="12.75">
      <c r="A138" s="18">
        <f t="shared" si="3"/>
        <v>127</v>
      </c>
      <c r="B138" s="45" t="s">
        <v>419</v>
      </c>
      <c r="C138" s="52" t="s">
        <v>138</v>
      </c>
      <c r="D138" s="52" t="s">
        <v>440</v>
      </c>
      <c r="E138" s="52" t="s">
        <v>444</v>
      </c>
      <c r="F138" s="56">
        <v>8223</v>
      </c>
      <c r="G138" s="56">
        <v>8223</v>
      </c>
      <c r="H138" s="60">
        <f t="shared" si="2"/>
        <v>0</v>
      </c>
    </row>
    <row r="139" spans="1:8" ht="38.25">
      <c r="A139" s="18">
        <f t="shared" si="3"/>
        <v>128</v>
      </c>
      <c r="B139" s="45" t="s">
        <v>90</v>
      </c>
      <c r="C139" s="52" t="s">
        <v>138</v>
      </c>
      <c r="D139" s="52" t="s">
        <v>104</v>
      </c>
      <c r="E139" s="52" t="s">
        <v>444</v>
      </c>
      <c r="F139" s="56">
        <v>8223</v>
      </c>
      <c r="G139" s="56">
        <v>8223</v>
      </c>
      <c r="H139" s="60">
        <f t="shared" si="2"/>
        <v>0</v>
      </c>
    </row>
    <row r="140" spans="1:8" ht="12.75">
      <c r="A140" s="18">
        <f t="shared" si="3"/>
        <v>129</v>
      </c>
      <c r="B140" s="45" t="s">
        <v>469</v>
      </c>
      <c r="C140" s="52" t="s">
        <v>138</v>
      </c>
      <c r="D140" s="52" t="s">
        <v>104</v>
      </c>
      <c r="E140" s="52" t="s">
        <v>275</v>
      </c>
      <c r="F140" s="56">
        <v>8223</v>
      </c>
      <c r="G140" s="56">
        <v>8223</v>
      </c>
      <c r="H140" s="60">
        <f t="shared" si="2"/>
        <v>0</v>
      </c>
    </row>
    <row r="141" spans="1:8" ht="12.75">
      <c r="A141" s="18">
        <f t="shared" si="3"/>
        <v>130</v>
      </c>
      <c r="B141" s="45" t="s">
        <v>91</v>
      </c>
      <c r="C141" s="52" t="s">
        <v>141</v>
      </c>
      <c r="D141" s="52" t="s">
        <v>294</v>
      </c>
      <c r="E141" s="52" t="s">
        <v>444</v>
      </c>
      <c r="F141" s="56">
        <f>175148.7298+25+100+222.42+73.73</f>
        <v>175569.87980000002</v>
      </c>
      <c r="G141" s="56">
        <v>174577.3863</v>
      </c>
      <c r="H141" s="60">
        <f t="shared" si="2"/>
        <v>992.4935000000114</v>
      </c>
    </row>
    <row r="142" spans="1:8" ht="12.75">
      <c r="A142" s="18">
        <f t="shared" si="3"/>
        <v>131</v>
      </c>
      <c r="B142" s="45" t="s">
        <v>179</v>
      </c>
      <c r="C142" s="52" t="s">
        <v>141</v>
      </c>
      <c r="D142" s="52" t="s">
        <v>180</v>
      </c>
      <c r="E142" s="52" t="s">
        <v>444</v>
      </c>
      <c r="F142" s="56">
        <v>54.0161</v>
      </c>
      <c r="G142" s="56">
        <v>54.0161</v>
      </c>
      <c r="H142" s="60">
        <f t="shared" si="2"/>
        <v>0</v>
      </c>
    </row>
    <row r="143" spans="1:8" ht="12.75">
      <c r="A143" s="18">
        <f t="shared" si="3"/>
        <v>132</v>
      </c>
      <c r="B143" s="45" t="s">
        <v>186</v>
      </c>
      <c r="C143" s="52" t="s">
        <v>141</v>
      </c>
      <c r="D143" s="52" t="s">
        <v>364</v>
      </c>
      <c r="E143" s="52" t="s">
        <v>444</v>
      </c>
      <c r="F143" s="56">
        <v>54.0161</v>
      </c>
      <c r="G143" s="56">
        <v>54.0161</v>
      </c>
      <c r="H143" s="60">
        <f aca="true" t="shared" si="4" ref="H143:H206">F143-G143</f>
        <v>0</v>
      </c>
    </row>
    <row r="144" spans="1:8" ht="12.75">
      <c r="A144" s="18">
        <f t="shared" si="3"/>
        <v>133</v>
      </c>
      <c r="B144" s="45" t="s">
        <v>227</v>
      </c>
      <c r="C144" s="52" t="s">
        <v>141</v>
      </c>
      <c r="D144" s="52" t="s">
        <v>364</v>
      </c>
      <c r="E144" s="52" t="s">
        <v>140</v>
      </c>
      <c r="F144" s="56">
        <v>54.0161</v>
      </c>
      <c r="G144" s="56">
        <v>54.0161</v>
      </c>
      <c r="H144" s="60">
        <f t="shared" si="4"/>
        <v>0</v>
      </c>
    </row>
    <row r="145" spans="1:8" ht="25.5">
      <c r="A145" s="18">
        <f aca="true" t="shared" si="5" ref="A145:A208">1+A144</f>
        <v>134</v>
      </c>
      <c r="B145" s="45" t="s">
        <v>92</v>
      </c>
      <c r="C145" s="52" t="s">
        <v>141</v>
      </c>
      <c r="D145" s="52" t="s">
        <v>193</v>
      </c>
      <c r="E145" s="52" t="s">
        <v>444</v>
      </c>
      <c r="F145" s="56">
        <f>22376.5482+25+100+222.42+73.73</f>
        <v>22797.6982</v>
      </c>
      <c r="G145" s="56">
        <v>21805.2047</v>
      </c>
      <c r="H145" s="60">
        <f t="shared" si="4"/>
        <v>992.4935000000005</v>
      </c>
    </row>
    <row r="146" spans="1:8" ht="25.5">
      <c r="A146" s="18">
        <f t="shared" si="5"/>
        <v>135</v>
      </c>
      <c r="B146" s="45" t="s">
        <v>93</v>
      </c>
      <c r="C146" s="52" t="s">
        <v>141</v>
      </c>
      <c r="D146" s="52" t="s">
        <v>142</v>
      </c>
      <c r="E146" s="52" t="s">
        <v>444</v>
      </c>
      <c r="F146" s="56">
        <f>20605.5482+25+100+222.42+73.73</f>
        <v>21026.6982</v>
      </c>
      <c r="G146" s="56">
        <v>20034.2047</v>
      </c>
      <c r="H146" s="60">
        <f t="shared" si="4"/>
        <v>992.4935000000005</v>
      </c>
    </row>
    <row r="147" spans="1:8" ht="12.75">
      <c r="A147" s="18">
        <f t="shared" si="5"/>
        <v>136</v>
      </c>
      <c r="B147" s="45" t="s">
        <v>227</v>
      </c>
      <c r="C147" s="52" t="s">
        <v>141</v>
      </c>
      <c r="D147" s="52" t="s">
        <v>142</v>
      </c>
      <c r="E147" s="52" t="s">
        <v>140</v>
      </c>
      <c r="F147" s="56">
        <f>20605.5482+25+100+222.42+73.73</f>
        <v>21026.6982</v>
      </c>
      <c r="G147" s="56">
        <v>20034.2047</v>
      </c>
      <c r="H147" s="60">
        <f t="shared" si="4"/>
        <v>992.4935000000005</v>
      </c>
    </row>
    <row r="148" spans="1:8" ht="63.75">
      <c r="A148" s="18">
        <f t="shared" si="5"/>
        <v>137</v>
      </c>
      <c r="B148" s="45" t="s">
        <v>477</v>
      </c>
      <c r="C148" s="52" t="s">
        <v>141</v>
      </c>
      <c r="D148" s="52" t="s">
        <v>253</v>
      </c>
      <c r="E148" s="52" t="s">
        <v>444</v>
      </c>
      <c r="F148" s="56">
        <v>1771</v>
      </c>
      <c r="G148" s="56">
        <v>1771</v>
      </c>
      <c r="H148" s="60">
        <f t="shared" si="4"/>
        <v>0</v>
      </c>
    </row>
    <row r="149" spans="1:8" ht="12.75">
      <c r="A149" s="18">
        <f t="shared" si="5"/>
        <v>138</v>
      </c>
      <c r="B149" s="45" t="s">
        <v>227</v>
      </c>
      <c r="C149" s="52" t="s">
        <v>141</v>
      </c>
      <c r="D149" s="52" t="s">
        <v>253</v>
      </c>
      <c r="E149" s="52" t="s">
        <v>140</v>
      </c>
      <c r="F149" s="56">
        <v>1771</v>
      </c>
      <c r="G149" s="56">
        <v>1771</v>
      </c>
      <c r="H149" s="60">
        <f t="shared" si="4"/>
        <v>0</v>
      </c>
    </row>
    <row r="150" spans="1:8" ht="12.75">
      <c r="A150" s="18">
        <f t="shared" si="5"/>
        <v>139</v>
      </c>
      <c r="B150" s="45" t="s">
        <v>94</v>
      </c>
      <c r="C150" s="52" t="s">
        <v>141</v>
      </c>
      <c r="D150" s="52" t="s">
        <v>194</v>
      </c>
      <c r="E150" s="52" t="s">
        <v>444</v>
      </c>
      <c r="F150" s="56">
        <v>14732.1643</v>
      </c>
      <c r="G150" s="56">
        <v>14732.1643</v>
      </c>
      <c r="H150" s="60">
        <f t="shared" si="4"/>
        <v>0</v>
      </c>
    </row>
    <row r="151" spans="1:8" ht="12.75">
      <c r="A151" s="18">
        <f t="shared" si="5"/>
        <v>140</v>
      </c>
      <c r="B151" s="45" t="s">
        <v>446</v>
      </c>
      <c r="C151" s="52" t="s">
        <v>141</v>
      </c>
      <c r="D151" s="52" t="s">
        <v>143</v>
      </c>
      <c r="E151" s="52" t="s">
        <v>444</v>
      </c>
      <c r="F151" s="56">
        <v>14732.1643</v>
      </c>
      <c r="G151" s="56">
        <v>14732.1643</v>
      </c>
      <c r="H151" s="60">
        <f t="shared" si="4"/>
        <v>0</v>
      </c>
    </row>
    <row r="152" spans="1:8" ht="12.75">
      <c r="A152" s="18">
        <f t="shared" si="5"/>
        <v>141</v>
      </c>
      <c r="B152" s="45" t="s">
        <v>227</v>
      </c>
      <c r="C152" s="52" t="s">
        <v>141</v>
      </c>
      <c r="D152" s="52" t="s">
        <v>143</v>
      </c>
      <c r="E152" s="52" t="s">
        <v>140</v>
      </c>
      <c r="F152" s="56">
        <v>14732.1643</v>
      </c>
      <c r="G152" s="56">
        <v>14732.1643</v>
      </c>
      <c r="H152" s="60">
        <f t="shared" si="4"/>
        <v>0</v>
      </c>
    </row>
    <row r="153" spans="1:8" ht="12.75">
      <c r="A153" s="18">
        <f t="shared" si="5"/>
        <v>142</v>
      </c>
      <c r="B153" s="45" t="s">
        <v>95</v>
      </c>
      <c r="C153" s="52" t="s">
        <v>141</v>
      </c>
      <c r="D153" s="52" t="s">
        <v>178</v>
      </c>
      <c r="E153" s="52" t="s">
        <v>444</v>
      </c>
      <c r="F153" s="56">
        <v>2278.0012</v>
      </c>
      <c r="G153" s="56">
        <v>2278.0012</v>
      </c>
      <c r="H153" s="60">
        <f t="shared" si="4"/>
        <v>0</v>
      </c>
    </row>
    <row r="154" spans="1:8" ht="25.5">
      <c r="A154" s="18">
        <f t="shared" si="5"/>
        <v>143</v>
      </c>
      <c r="B154" s="45" t="s">
        <v>96</v>
      </c>
      <c r="C154" s="52" t="s">
        <v>141</v>
      </c>
      <c r="D154" s="52" t="s">
        <v>144</v>
      </c>
      <c r="E154" s="52" t="s">
        <v>444</v>
      </c>
      <c r="F154" s="56">
        <v>2278.0012</v>
      </c>
      <c r="G154" s="56">
        <v>2278.0012</v>
      </c>
      <c r="H154" s="60">
        <f t="shared" si="4"/>
        <v>0</v>
      </c>
    </row>
    <row r="155" spans="1:8" ht="12.75">
      <c r="A155" s="18">
        <f t="shared" si="5"/>
        <v>144</v>
      </c>
      <c r="B155" s="45" t="s">
        <v>227</v>
      </c>
      <c r="C155" s="52" t="s">
        <v>141</v>
      </c>
      <c r="D155" s="52" t="s">
        <v>144</v>
      </c>
      <c r="E155" s="52" t="s">
        <v>140</v>
      </c>
      <c r="F155" s="56">
        <v>2278.0012</v>
      </c>
      <c r="G155" s="56">
        <v>2278.0012</v>
      </c>
      <c r="H155" s="60">
        <f t="shared" si="4"/>
        <v>0</v>
      </c>
    </row>
    <row r="156" spans="1:8" ht="12.75">
      <c r="A156" s="18">
        <f t="shared" si="5"/>
        <v>145</v>
      </c>
      <c r="B156" s="45" t="s">
        <v>414</v>
      </c>
      <c r="C156" s="52" t="s">
        <v>141</v>
      </c>
      <c r="D156" s="52" t="s">
        <v>187</v>
      </c>
      <c r="E156" s="52" t="s">
        <v>444</v>
      </c>
      <c r="F156" s="56">
        <v>133937</v>
      </c>
      <c r="G156" s="56">
        <v>133937</v>
      </c>
      <c r="H156" s="60">
        <f t="shared" si="4"/>
        <v>0</v>
      </c>
    </row>
    <row r="157" spans="1:8" ht="38.25">
      <c r="A157" s="18">
        <f t="shared" si="5"/>
        <v>146</v>
      </c>
      <c r="B157" s="45" t="s">
        <v>478</v>
      </c>
      <c r="C157" s="52" t="s">
        <v>141</v>
      </c>
      <c r="D157" s="52" t="s">
        <v>145</v>
      </c>
      <c r="E157" s="52" t="s">
        <v>444</v>
      </c>
      <c r="F157" s="56">
        <v>11469</v>
      </c>
      <c r="G157" s="56">
        <v>11469</v>
      </c>
      <c r="H157" s="60">
        <f t="shared" si="4"/>
        <v>0</v>
      </c>
    </row>
    <row r="158" spans="1:8" ht="12.75">
      <c r="A158" s="18">
        <f t="shared" si="5"/>
        <v>147</v>
      </c>
      <c r="B158" s="45" t="s">
        <v>227</v>
      </c>
      <c r="C158" s="52" t="s">
        <v>141</v>
      </c>
      <c r="D158" s="52" t="s">
        <v>145</v>
      </c>
      <c r="E158" s="52" t="s">
        <v>140</v>
      </c>
      <c r="F158" s="56">
        <v>11469</v>
      </c>
      <c r="G158" s="56">
        <v>11469</v>
      </c>
      <c r="H158" s="60">
        <f t="shared" si="4"/>
        <v>0</v>
      </c>
    </row>
    <row r="159" spans="1:8" ht="63.75">
      <c r="A159" s="18">
        <f t="shared" si="5"/>
        <v>148</v>
      </c>
      <c r="B159" s="45" t="s">
        <v>505</v>
      </c>
      <c r="C159" s="52" t="s">
        <v>141</v>
      </c>
      <c r="D159" s="52" t="s">
        <v>146</v>
      </c>
      <c r="E159" s="52" t="s">
        <v>444</v>
      </c>
      <c r="F159" s="56">
        <v>122468</v>
      </c>
      <c r="G159" s="56">
        <v>122468</v>
      </c>
      <c r="H159" s="60">
        <f t="shared" si="4"/>
        <v>0</v>
      </c>
    </row>
    <row r="160" spans="1:8" ht="12.75">
      <c r="A160" s="18">
        <f t="shared" si="5"/>
        <v>149</v>
      </c>
      <c r="B160" s="45" t="s">
        <v>227</v>
      </c>
      <c r="C160" s="52" t="s">
        <v>141</v>
      </c>
      <c r="D160" s="52" t="s">
        <v>146</v>
      </c>
      <c r="E160" s="52" t="s">
        <v>140</v>
      </c>
      <c r="F160" s="56">
        <v>122468</v>
      </c>
      <c r="G160" s="56">
        <v>122468</v>
      </c>
      <c r="H160" s="60">
        <f t="shared" si="4"/>
        <v>0</v>
      </c>
    </row>
    <row r="161" spans="1:8" ht="12.75">
      <c r="A161" s="18">
        <f t="shared" si="5"/>
        <v>150</v>
      </c>
      <c r="B161" s="45" t="s">
        <v>340</v>
      </c>
      <c r="C161" s="52" t="s">
        <v>141</v>
      </c>
      <c r="D161" s="52" t="s">
        <v>566</v>
      </c>
      <c r="E161" s="52" t="s">
        <v>444</v>
      </c>
      <c r="F161" s="56">
        <v>1771</v>
      </c>
      <c r="G161" s="56">
        <v>1771</v>
      </c>
      <c r="H161" s="60">
        <f t="shared" si="4"/>
        <v>0</v>
      </c>
    </row>
    <row r="162" spans="1:8" ht="51">
      <c r="A162" s="18">
        <f t="shared" si="5"/>
        <v>151</v>
      </c>
      <c r="B162" s="45" t="s">
        <v>388</v>
      </c>
      <c r="C162" s="52" t="s">
        <v>141</v>
      </c>
      <c r="D162" s="52" t="s">
        <v>597</v>
      </c>
      <c r="E162" s="52" t="s">
        <v>444</v>
      </c>
      <c r="F162" s="56">
        <v>1771</v>
      </c>
      <c r="G162" s="56">
        <v>1771</v>
      </c>
      <c r="H162" s="60">
        <f t="shared" si="4"/>
        <v>0</v>
      </c>
    </row>
    <row r="163" spans="1:8" ht="12.75">
      <c r="A163" s="18">
        <f t="shared" si="5"/>
        <v>152</v>
      </c>
      <c r="B163" s="45" t="s">
        <v>227</v>
      </c>
      <c r="C163" s="52" t="s">
        <v>141</v>
      </c>
      <c r="D163" s="52" t="s">
        <v>597</v>
      </c>
      <c r="E163" s="52" t="s">
        <v>140</v>
      </c>
      <c r="F163" s="56">
        <v>1771</v>
      </c>
      <c r="G163" s="56">
        <v>1771</v>
      </c>
      <c r="H163" s="60">
        <f t="shared" si="4"/>
        <v>0</v>
      </c>
    </row>
    <row r="164" spans="1:8" ht="12.75">
      <c r="A164" s="18">
        <f t="shared" si="5"/>
        <v>153</v>
      </c>
      <c r="B164" s="45" t="s">
        <v>97</v>
      </c>
      <c r="C164" s="52" t="s">
        <v>147</v>
      </c>
      <c r="D164" s="52" t="s">
        <v>294</v>
      </c>
      <c r="E164" s="52" t="s">
        <v>444</v>
      </c>
      <c r="F164" s="56">
        <f>SUM(G164-71)</f>
        <v>7534</v>
      </c>
      <c r="G164" s="56">
        <v>7605</v>
      </c>
      <c r="H164" s="84">
        <f t="shared" si="4"/>
        <v>-71</v>
      </c>
    </row>
    <row r="165" spans="1:8" ht="12.75">
      <c r="A165" s="18">
        <f t="shared" si="5"/>
        <v>154</v>
      </c>
      <c r="B165" s="45" t="s">
        <v>89</v>
      </c>
      <c r="C165" s="52" t="s">
        <v>147</v>
      </c>
      <c r="D165" s="52" t="s">
        <v>195</v>
      </c>
      <c r="E165" s="52" t="s">
        <v>444</v>
      </c>
      <c r="F165" s="56">
        <f>SUM(G165-71)</f>
        <v>7254</v>
      </c>
      <c r="G165" s="56">
        <v>7325</v>
      </c>
      <c r="H165" s="84">
        <f t="shared" si="4"/>
        <v>-71</v>
      </c>
    </row>
    <row r="166" spans="1:8" ht="38.25">
      <c r="A166" s="18">
        <f t="shared" si="5"/>
        <v>155</v>
      </c>
      <c r="B166" s="45" t="s">
        <v>479</v>
      </c>
      <c r="C166" s="52" t="s">
        <v>147</v>
      </c>
      <c r="D166" s="52" t="s">
        <v>610</v>
      </c>
      <c r="E166" s="52" t="s">
        <v>444</v>
      </c>
      <c r="F166" s="56">
        <v>3000</v>
      </c>
      <c r="G166" s="56">
        <v>3000</v>
      </c>
      <c r="H166" s="60">
        <f t="shared" si="4"/>
        <v>0</v>
      </c>
    </row>
    <row r="167" spans="1:8" ht="12.75">
      <c r="A167" s="18">
        <f t="shared" si="5"/>
        <v>156</v>
      </c>
      <c r="B167" s="45" t="s">
        <v>227</v>
      </c>
      <c r="C167" s="52" t="s">
        <v>147</v>
      </c>
      <c r="D167" s="52" t="s">
        <v>610</v>
      </c>
      <c r="E167" s="52" t="s">
        <v>140</v>
      </c>
      <c r="F167" s="56">
        <v>3000</v>
      </c>
      <c r="G167" s="56">
        <v>3000</v>
      </c>
      <c r="H167" s="60">
        <f t="shared" si="4"/>
        <v>0</v>
      </c>
    </row>
    <row r="168" spans="1:8" ht="38.25">
      <c r="A168" s="18">
        <f t="shared" si="5"/>
        <v>157</v>
      </c>
      <c r="B168" s="45" t="s">
        <v>480</v>
      </c>
      <c r="C168" s="52" t="s">
        <v>147</v>
      </c>
      <c r="D168" s="52" t="s">
        <v>148</v>
      </c>
      <c r="E168" s="52" t="s">
        <v>444</v>
      </c>
      <c r="F168" s="56">
        <f>SUM(G168-71)</f>
        <v>4254</v>
      </c>
      <c r="G168" s="56">
        <v>4325</v>
      </c>
      <c r="H168" s="60">
        <f t="shared" si="4"/>
        <v>-71</v>
      </c>
    </row>
    <row r="169" spans="1:8" ht="12.75">
      <c r="A169" s="18">
        <f t="shared" si="5"/>
        <v>158</v>
      </c>
      <c r="B169" s="45" t="s">
        <v>227</v>
      </c>
      <c r="C169" s="52" t="s">
        <v>147</v>
      </c>
      <c r="D169" s="52" t="s">
        <v>148</v>
      </c>
      <c r="E169" s="52" t="s">
        <v>140</v>
      </c>
      <c r="F169" s="56">
        <f>SUM(G169-71)</f>
        <v>4254</v>
      </c>
      <c r="G169" s="56">
        <v>4325</v>
      </c>
      <c r="H169" s="60">
        <f t="shared" si="4"/>
        <v>-71</v>
      </c>
    </row>
    <row r="170" spans="1:8" ht="12.75">
      <c r="A170" s="18">
        <f t="shared" si="5"/>
        <v>159</v>
      </c>
      <c r="B170" s="45" t="s">
        <v>419</v>
      </c>
      <c r="C170" s="52" t="s">
        <v>147</v>
      </c>
      <c r="D170" s="52" t="s">
        <v>440</v>
      </c>
      <c r="E170" s="52" t="s">
        <v>444</v>
      </c>
      <c r="F170" s="56">
        <f>SUM(G170+71)</f>
        <v>351</v>
      </c>
      <c r="G170" s="56">
        <v>280</v>
      </c>
      <c r="H170" s="60">
        <f t="shared" si="4"/>
        <v>71</v>
      </c>
    </row>
    <row r="171" spans="1:8" ht="25.5">
      <c r="A171" s="18">
        <f t="shared" si="5"/>
        <v>160</v>
      </c>
      <c r="B171" s="45" t="s">
        <v>390</v>
      </c>
      <c r="C171" s="52" t="s">
        <v>147</v>
      </c>
      <c r="D171" s="52" t="s">
        <v>455</v>
      </c>
      <c r="E171" s="52" t="s">
        <v>444</v>
      </c>
      <c r="F171" s="56">
        <f>SUM(G171+71)</f>
        <v>351</v>
      </c>
      <c r="G171" s="56">
        <v>280</v>
      </c>
      <c r="H171" s="60">
        <f t="shared" si="4"/>
        <v>71</v>
      </c>
    </row>
    <row r="172" spans="1:8" ht="12.75">
      <c r="A172" s="18">
        <f t="shared" si="5"/>
        <v>161</v>
      </c>
      <c r="B172" s="45" t="s">
        <v>469</v>
      </c>
      <c r="C172" s="52" t="s">
        <v>147</v>
      </c>
      <c r="D172" s="52" t="s">
        <v>455</v>
      </c>
      <c r="E172" s="52" t="s">
        <v>275</v>
      </c>
      <c r="F172" s="56">
        <f>SUM(G172+71)</f>
        <v>351</v>
      </c>
      <c r="G172" s="56">
        <v>280</v>
      </c>
      <c r="H172" s="60">
        <f t="shared" si="4"/>
        <v>71</v>
      </c>
    </row>
    <row r="173" spans="1:8" ht="12.75">
      <c r="A173" s="18">
        <f t="shared" si="5"/>
        <v>162</v>
      </c>
      <c r="B173" s="45" t="s">
        <v>98</v>
      </c>
      <c r="C173" s="52" t="s">
        <v>149</v>
      </c>
      <c r="D173" s="52" t="s">
        <v>294</v>
      </c>
      <c r="E173" s="52" t="s">
        <v>444</v>
      </c>
      <c r="F173" s="56">
        <v>4980</v>
      </c>
      <c r="G173" s="56">
        <v>4980</v>
      </c>
      <c r="H173" s="60">
        <f t="shared" si="4"/>
        <v>0</v>
      </c>
    </row>
    <row r="174" spans="1:8" ht="51">
      <c r="A174" s="18">
        <f t="shared" si="5"/>
        <v>163</v>
      </c>
      <c r="B174" s="45" t="s">
        <v>352</v>
      </c>
      <c r="C174" s="52" t="s">
        <v>149</v>
      </c>
      <c r="D174" s="52" t="s">
        <v>196</v>
      </c>
      <c r="E174" s="52" t="s">
        <v>444</v>
      </c>
      <c r="F174" s="56">
        <v>4980</v>
      </c>
      <c r="G174" s="56">
        <v>4980</v>
      </c>
      <c r="H174" s="60">
        <f t="shared" si="4"/>
        <v>0</v>
      </c>
    </row>
    <row r="175" spans="1:8" ht="12.75">
      <c r="A175" s="18">
        <f t="shared" si="5"/>
        <v>164</v>
      </c>
      <c r="B175" s="45" t="s">
        <v>446</v>
      </c>
      <c r="C175" s="52" t="s">
        <v>149</v>
      </c>
      <c r="D175" s="52" t="s">
        <v>150</v>
      </c>
      <c r="E175" s="52" t="s">
        <v>444</v>
      </c>
      <c r="F175" s="56">
        <v>4980</v>
      </c>
      <c r="G175" s="56">
        <v>4980</v>
      </c>
      <c r="H175" s="60">
        <f t="shared" si="4"/>
        <v>0</v>
      </c>
    </row>
    <row r="176" spans="1:8" ht="12.75">
      <c r="A176" s="18">
        <f t="shared" si="5"/>
        <v>165</v>
      </c>
      <c r="B176" s="45" t="s">
        <v>227</v>
      </c>
      <c r="C176" s="52" t="s">
        <v>149</v>
      </c>
      <c r="D176" s="52" t="s">
        <v>150</v>
      </c>
      <c r="E176" s="52" t="s">
        <v>140</v>
      </c>
      <c r="F176" s="56">
        <v>4980</v>
      </c>
      <c r="G176" s="56">
        <v>4980</v>
      </c>
      <c r="H176" s="60">
        <f t="shared" si="4"/>
        <v>0</v>
      </c>
    </row>
    <row r="177" spans="1:8" ht="12.75">
      <c r="A177" s="62">
        <f t="shared" si="5"/>
        <v>166</v>
      </c>
      <c r="B177" s="63" t="s">
        <v>353</v>
      </c>
      <c r="C177" s="64" t="s">
        <v>151</v>
      </c>
      <c r="D177" s="64" t="s">
        <v>294</v>
      </c>
      <c r="E177" s="64" t="s">
        <v>444</v>
      </c>
      <c r="F177" s="61">
        <v>2167</v>
      </c>
      <c r="G177" s="56">
        <v>2167</v>
      </c>
      <c r="H177" s="60">
        <f t="shared" si="4"/>
        <v>0</v>
      </c>
    </row>
    <row r="178" spans="1:8" ht="12.75">
      <c r="A178" s="18">
        <f t="shared" si="5"/>
        <v>167</v>
      </c>
      <c r="B178" s="45" t="s">
        <v>354</v>
      </c>
      <c r="C178" s="52" t="s">
        <v>152</v>
      </c>
      <c r="D178" s="52" t="s">
        <v>294</v>
      </c>
      <c r="E178" s="52" t="s">
        <v>444</v>
      </c>
      <c r="F178" s="56">
        <v>542</v>
      </c>
      <c r="G178" s="56">
        <v>542</v>
      </c>
      <c r="H178" s="60">
        <f t="shared" si="4"/>
        <v>0</v>
      </c>
    </row>
    <row r="179" spans="1:8" ht="12.75">
      <c r="A179" s="18">
        <f t="shared" si="5"/>
        <v>168</v>
      </c>
      <c r="B179" s="45" t="s">
        <v>355</v>
      </c>
      <c r="C179" s="52" t="s">
        <v>152</v>
      </c>
      <c r="D179" s="52" t="s">
        <v>197</v>
      </c>
      <c r="E179" s="52" t="s">
        <v>444</v>
      </c>
      <c r="F179" s="56">
        <v>542</v>
      </c>
      <c r="G179" s="56">
        <v>542</v>
      </c>
      <c r="H179" s="60">
        <f t="shared" si="4"/>
        <v>0</v>
      </c>
    </row>
    <row r="180" spans="1:8" ht="12.75">
      <c r="A180" s="18">
        <f t="shared" si="5"/>
        <v>169</v>
      </c>
      <c r="B180" s="45" t="s">
        <v>446</v>
      </c>
      <c r="C180" s="52" t="s">
        <v>152</v>
      </c>
      <c r="D180" s="52" t="s">
        <v>153</v>
      </c>
      <c r="E180" s="52" t="s">
        <v>444</v>
      </c>
      <c r="F180" s="56">
        <v>542</v>
      </c>
      <c r="G180" s="56">
        <v>542</v>
      </c>
      <c r="H180" s="60">
        <f t="shared" si="4"/>
        <v>0</v>
      </c>
    </row>
    <row r="181" spans="1:8" ht="12.75">
      <c r="A181" s="18">
        <f t="shared" si="5"/>
        <v>170</v>
      </c>
      <c r="B181" s="45" t="s">
        <v>227</v>
      </c>
      <c r="C181" s="52" t="s">
        <v>152</v>
      </c>
      <c r="D181" s="52" t="s">
        <v>153</v>
      </c>
      <c r="E181" s="52" t="s">
        <v>140</v>
      </c>
      <c r="F181" s="56">
        <v>542</v>
      </c>
      <c r="G181" s="56">
        <v>542</v>
      </c>
      <c r="H181" s="60">
        <f t="shared" si="4"/>
        <v>0</v>
      </c>
    </row>
    <row r="182" spans="1:8" ht="12.75">
      <c r="A182" s="18">
        <f t="shared" si="5"/>
        <v>171</v>
      </c>
      <c r="B182" s="45" t="s">
        <v>357</v>
      </c>
      <c r="C182" s="52" t="s">
        <v>338</v>
      </c>
      <c r="D182" s="52" t="s">
        <v>294</v>
      </c>
      <c r="E182" s="52" t="s">
        <v>444</v>
      </c>
      <c r="F182" s="56">
        <v>1625</v>
      </c>
      <c r="G182" s="56">
        <v>1625</v>
      </c>
      <c r="H182" s="60">
        <f t="shared" si="4"/>
        <v>0</v>
      </c>
    </row>
    <row r="183" spans="1:8" ht="51">
      <c r="A183" s="18">
        <f t="shared" si="5"/>
        <v>172</v>
      </c>
      <c r="B183" s="45" t="s">
        <v>352</v>
      </c>
      <c r="C183" s="52" t="s">
        <v>338</v>
      </c>
      <c r="D183" s="52" t="s">
        <v>196</v>
      </c>
      <c r="E183" s="52" t="s">
        <v>444</v>
      </c>
      <c r="F183" s="56">
        <v>1505</v>
      </c>
      <c r="G183" s="56">
        <v>1505</v>
      </c>
      <c r="H183" s="60">
        <f t="shared" si="4"/>
        <v>0</v>
      </c>
    </row>
    <row r="184" spans="1:8" ht="12.75">
      <c r="A184" s="18">
        <f t="shared" si="5"/>
        <v>173</v>
      </c>
      <c r="B184" s="45" t="s">
        <v>446</v>
      </c>
      <c r="C184" s="52" t="s">
        <v>338</v>
      </c>
      <c r="D184" s="52" t="s">
        <v>150</v>
      </c>
      <c r="E184" s="52" t="s">
        <v>444</v>
      </c>
      <c r="F184" s="56">
        <v>1505</v>
      </c>
      <c r="G184" s="56">
        <v>1505</v>
      </c>
      <c r="H184" s="60">
        <f t="shared" si="4"/>
        <v>0</v>
      </c>
    </row>
    <row r="185" spans="1:8" ht="12.75">
      <c r="A185" s="18">
        <f t="shared" si="5"/>
        <v>174</v>
      </c>
      <c r="B185" s="45" t="s">
        <v>227</v>
      </c>
      <c r="C185" s="52" t="s">
        <v>338</v>
      </c>
      <c r="D185" s="52" t="s">
        <v>150</v>
      </c>
      <c r="E185" s="52" t="s">
        <v>140</v>
      </c>
      <c r="F185" s="56">
        <v>1505</v>
      </c>
      <c r="G185" s="56">
        <v>1505</v>
      </c>
      <c r="H185" s="60">
        <f t="shared" si="4"/>
        <v>0</v>
      </c>
    </row>
    <row r="186" spans="1:8" ht="12.75">
      <c r="A186" s="18">
        <f t="shared" si="5"/>
        <v>175</v>
      </c>
      <c r="B186" s="45" t="s">
        <v>419</v>
      </c>
      <c r="C186" s="52" t="s">
        <v>338</v>
      </c>
      <c r="D186" s="52" t="s">
        <v>440</v>
      </c>
      <c r="E186" s="52" t="s">
        <v>444</v>
      </c>
      <c r="F186" s="56">
        <v>120</v>
      </c>
      <c r="G186" s="56">
        <v>120</v>
      </c>
      <c r="H186" s="60">
        <f t="shared" si="4"/>
        <v>0</v>
      </c>
    </row>
    <row r="187" spans="1:8" ht="25.5">
      <c r="A187" s="18">
        <f t="shared" si="5"/>
        <v>176</v>
      </c>
      <c r="B187" s="45" t="s">
        <v>68</v>
      </c>
      <c r="C187" s="52" t="s">
        <v>338</v>
      </c>
      <c r="D187" s="52" t="s">
        <v>454</v>
      </c>
      <c r="E187" s="52" t="s">
        <v>444</v>
      </c>
      <c r="F187" s="56">
        <v>120</v>
      </c>
      <c r="G187" s="56">
        <v>120</v>
      </c>
      <c r="H187" s="60">
        <f t="shared" si="4"/>
        <v>0</v>
      </c>
    </row>
    <row r="188" spans="1:8" ht="12.75">
      <c r="A188" s="18">
        <f t="shared" si="5"/>
        <v>177</v>
      </c>
      <c r="B188" s="45" t="s">
        <v>469</v>
      </c>
      <c r="C188" s="52" t="s">
        <v>338</v>
      </c>
      <c r="D188" s="52" t="s">
        <v>454</v>
      </c>
      <c r="E188" s="52" t="s">
        <v>275</v>
      </c>
      <c r="F188" s="56">
        <v>120</v>
      </c>
      <c r="G188" s="56">
        <v>120</v>
      </c>
      <c r="H188" s="60">
        <f t="shared" si="4"/>
        <v>0</v>
      </c>
    </row>
    <row r="189" spans="1:8" ht="12.75">
      <c r="A189" s="62">
        <f t="shared" si="5"/>
        <v>178</v>
      </c>
      <c r="B189" s="63" t="s">
        <v>358</v>
      </c>
      <c r="C189" s="64" t="s">
        <v>154</v>
      </c>
      <c r="D189" s="64" t="s">
        <v>294</v>
      </c>
      <c r="E189" s="64" t="s">
        <v>444</v>
      </c>
      <c r="F189" s="61">
        <v>60243.2955</v>
      </c>
      <c r="G189" s="56">
        <v>60243.2955</v>
      </c>
      <c r="H189" s="60">
        <f t="shared" si="4"/>
        <v>0</v>
      </c>
    </row>
    <row r="190" spans="1:8" ht="12.75">
      <c r="A190" s="18">
        <f t="shared" si="5"/>
        <v>179</v>
      </c>
      <c r="B190" s="45" t="s">
        <v>359</v>
      </c>
      <c r="C190" s="52" t="s">
        <v>155</v>
      </c>
      <c r="D190" s="52" t="s">
        <v>294</v>
      </c>
      <c r="E190" s="52" t="s">
        <v>444</v>
      </c>
      <c r="F190" s="56">
        <v>24582.752</v>
      </c>
      <c r="G190" s="56">
        <v>24582.752</v>
      </c>
      <c r="H190" s="60">
        <f t="shared" si="4"/>
        <v>0</v>
      </c>
    </row>
    <row r="191" spans="1:8" ht="12.75">
      <c r="A191" s="18">
        <f t="shared" si="5"/>
        <v>180</v>
      </c>
      <c r="B191" s="45" t="s">
        <v>372</v>
      </c>
      <c r="C191" s="52" t="s">
        <v>155</v>
      </c>
      <c r="D191" s="52" t="s">
        <v>198</v>
      </c>
      <c r="E191" s="52" t="s">
        <v>444</v>
      </c>
      <c r="F191" s="56">
        <v>24582.752</v>
      </c>
      <c r="G191" s="56">
        <v>24582.752</v>
      </c>
      <c r="H191" s="60">
        <f t="shared" si="4"/>
        <v>0</v>
      </c>
    </row>
    <row r="192" spans="1:8" ht="12.75">
      <c r="A192" s="18">
        <f t="shared" si="5"/>
        <v>181</v>
      </c>
      <c r="B192" s="45" t="s">
        <v>446</v>
      </c>
      <c r="C192" s="52" t="s">
        <v>155</v>
      </c>
      <c r="D192" s="52" t="s">
        <v>156</v>
      </c>
      <c r="E192" s="52" t="s">
        <v>444</v>
      </c>
      <c r="F192" s="56">
        <v>8082.752</v>
      </c>
      <c r="G192" s="56">
        <v>8082.752</v>
      </c>
      <c r="H192" s="60">
        <f t="shared" si="4"/>
        <v>0</v>
      </c>
    </row>
    <row r="193" spans="1:8" ht="12.75">
      <c r="A193" s="18">
        <f t="shared" si="5"/>
        <v>182</v>
      </c>
      <c r="B193" s="45" t="s">
        <v>227</v>
      </c>
      <c r="C193" s="52" t="s">
        <v>155</v>
      </c>
      <c r="D193" s="52" t="s">
        <v>156</v>
      </c>
      <c r="E193" s="52" t="s">
        <v>140</v>
      </c>
      <c r="F193" s="56">
        <v>8082.752</v>
      </c>
      <c r="G193" s="56">
        <v>8082.752</v>
      </c>
      <c r="H193" s="60">
        <f t="shared" si="4"/>
        <v>0</v>
      </c>
    </row>
    <row r="194" spans="1:8" ht="25.5">
      <c r="A194" s="18">
        <f t="shared" si="5"/>
        <v>183</v>
      </c>
      <c r="B194" s="45" t="s">
        <v>481</v>
      </c>
      <c r="C194" s="52" t="s">
        <v>155</v>
      </c>
      <c r="D194" s="52" t="s">
        <v>157</v>
      </c>
      <c r="E194" s="52" t="s">
        <v>444</v>
      </c>
      <c r="F194" s="56">
        <v>16500</v>
      </c>
      <c r="G194" s="56">
        <v>16500</v>
      </c>
      <c r="H194" s="60">
        <f t="shared" si="4"/>
        <v>0</v>
      </c>
    </row>
    <row r="195" spans="1:8" ht="12.75">
      <c r="A195" s="18">
        <f t="shared" si="5"/>
        <v>184</v>
      </c>
      <c r="B195" s="45" t="s">
        <v>227</v>
      </c>
      <c r="C195" s="52" t="s">
        <v>155</v>
      </c>
      <c r="D195" s="52" t="s">
        <v>157</v>
      </c>
      <c r="E195" s="52" t="s">
        <v>140</v>
      </c>
      <c r="F195" s="56">
        <v>16500</v>
      </c>
      <c r="G195" s="56">
        <v>16500</v>
      </c>
      <c r="H195" s="60">
        <f t="shared" si="4"/>
        <v>0</v>
      </c>
    </row>
    <row r="196" spans="1:8" ht="12.75">
      <c r="A196" s="18">
        <f t="shared" si="5"/>
        <v>185</v>
      </c>
      <c r="B196" s="45" t="s">
        <v>373</v>
      </c>
      <c r="C196" s="52" t="s">
        <v>158</v>
      </c>
      <c r="D196" s="52" t="s">
        <v>294</v>
      </c>
      <c r="E196" s="52" t="s">
        <v>444</v>
      </c>
      <c r="F196" s="56">
        <v>32051.5325</v>
      </c>
      <c r="G196" s="56">
        <v>32051.5325</v>
      </c>
      <c r="H196" s="60">
        <f t="shared" si="4"/>
        <v>0</v>
      </c>
    </row>
    <row r="197" spans="1:8" ht="12.75">
      <c r="A197" s="18">
        <f t="shared" si="5"/>
        <v>186</v>
      </c>
      <c r="B197" s="45" t="s">
        <v>482</v>
      </c>
      <c r="C197" s="52" t="s">
        <v>158</v>
      </c>
      <c r="D197" s="52" t="s">
        <v>252</v>
      </c>
      <c r="E197" s="52" t="s">
        <v>444</v>
      </c>
      <c r="F197" s="56">
        <v>26184.5325</v>
      </c>
      <c r="G197" s="56">
        <v>26184.5325</v>
      </c>
      <c r="H197" s="60">
        <f t="shared" si="4"/>
        <v>0</v>
      </c>
    </row>
    <row r="198" spans="1:8" ht="12.75">
      <c r="A198" s="18">
        <f t="shared" si="5"/>
        <v>187</v>
      </c>
      <c r="B198" s="45" t="s">
        <v>446</v>
      </c>
      <c r="C198" s="52" t="s">
        <v>158</v>
      </c>
      <c r="D198" s="52" t="s">
        <v>159</v>
      </c>
      <c r="E198" s="52" t="s">
        <v>444</v>
      </c>
      <c r="F198" s="56">
        <v>26184.5325</v>
      </c>
      <c r="G198" s="56">
        <v>26184.5325</v>
      </c>
      <c r="H198" s="60">
        <f t="shared" si="4"/>
        <v>0</v>
      </c>
    </row>
    <row r="199" spans="1:8" ht="12.75">
      <c r="A199" s="18">
        <f t="shared" si="5"/>
        <v>188</v>
      </c>
      <c r="B199" s="45" t="s">
        <v>227</v>
      </c>
      <c r="C199" s="52" t="s">
        <v>158</v>
      </c>
      <c r="D199" s="52" t="s">
        <v>159</v>
      </c>
      <c r="E199" s="52" t="s">
        <v>140</v>
      </c>
      <c r="F199" s="56">
        <v>26184.5325</v>
      </c>
      <c r="G199" s="56">
        <v>26184.5325</v>
      </c>
      <c r="H199" s="60">
        <f t="shared" si="4"/>
        <v>0</v>
      </c>
    </row>
    <row r="200" spans="1:8" ht="12.75">
      <c r="A200" s="18">
        <f t="shared" si="5"/>
        <v>189</v>
      </c>
      <c r="B200" s="45" t="s">
        <v>95</v>
      </c>
      <c r="C200" s="52" t="s">
        <v>158</v>
      </c>
      <c r="D200" s="52" t="s">
        <v>178</v>
      </c>
      <c r="E200" s="52" t="s">
        <v>444</v>
      </c>
      <c r="F200" s="56">
        <v>5667</v>
      </c>
      <c r="G200" s="56">
        <v>5667</v>
      </c>
      <c r="H200" s="60">
        <f t="shared" si="4"/>
        <v>0</v>
      </c>
    </row>
    <row r="201" spans="1:8" ht="51">
      <c r="A201" s="18">
        <f t="shared" si="5"/>
        <v>190</v>
      </c>
      <c r="B201" s="45" t="s">
        <v>374</v>
      </c>
      <c r="C201" s="52" t="s">
        <v>158</v>
      </c>
      <c r="D201" s="52" t="s">
        <v>160</v>
      </c>
      <c r="E201" s="52" t="s">
        <v>444</v>
      </c>
      <c r="F201" s="56">
        <v>5667</v>
      </c>
      <c r="G201" s="56">
        <v>5667</v>
      </c>
      <c r="H201" s="60">
        <f t="shared" si="4"/>
        <v>0</v>
      </c>
    </row>
    <row r="202" spans="1:8" ht="12.75">
      <c r="A202" s="18">
        <f t="shared" si="5"/>
        <v>191</v>
      </c>
      <c r="B202" s="45" t="s">
        <v>227</v>
      </c>
      <c r="C202" s="52" t="s">
        <v>158</v>
      </c>
      <c r="D202" s="52" t="s">
        <v>160</v>
      </c>
      <c r="E202" s="52" t="s">
        <v>140</v>
      </c>
      <c r="F202" s="56">
        <v>5667</v>
      </c>
      <c r="G202" s="56">
        <v>5667</v>
      </c>
      <c r="H202" s="60">
        <f t="shared" si="4"/>
        <v>0</v>
      </c>
    </row>
    <row r="203" spans="1:8" ht="12.75">
      <c r="A203" s="18">
        <f t="shared" si="5"/>
        <v>192</v>
      </c>
      <c r="B203" s="45" t="s">
        <v>340</v>
      </c>
      <c r="C203" s="52" t="s">
        <v>158</v>
      </c>
      <c r="D203" s="52" t="s">
        <v>566</v>
      </c>
      <c r="E203" s="52" t="s">
        <v>444</v>
      </c>
      <c r="F203" s="56">
        <v>200</v>
      </c>
      <c r="G203" s="56">
        <v>200</v>
      </c>
      <c r="H203" s="60">
        <f t="shared" si="4"/>
        <v>0</v>
      </c>
    </row>
    <row r="204" spans="1:8" ht="63.75">
      <c r="A204" s="18">
        <f t="shared" si="5"/>
        <v>193</v>
      </c>
      <c r="B204" s="45" t="s">
        <v>506</v>
      </c>
      <c r="C204" s="52" t="s">
        <v>158</v>
      </c>
      <c r="D204" s="52" t="s">
        <v>602</v>
      </c>
      <c r="E204" s="52" t="s">
        <v>444</v>
      </c>
      <c r="F204" s="56">
        <v>200</v>
      </c>
      <c r="G204" s="56">
        <v>200</v>
      </c>
      <c r="H204" s="60">
        <f t="shared" si="4"/>
        <v>0</v>
      </c>
    </row>
    <row r="205" spans="1:8" ht="12.75">
      <c r="A205" s="18">
        <f t="shared" si="5"/>
        <v>194</v>
      </c>
      <c r="B205" s="45" t="s">
        <v>227</v>
      </c>
      <c r="C205" s="52" t="s">
        <v>158</v>
      </c>
      <c r="D205" s="52" t="s">
        <v>602</v>
      </c>
      <c r="E205" s="52" t="s">
        <v>140</v>
      </c>
      <c r="F205" s="56">
        <v>200</v>
      </c>
      <c r="G205" s="56">
        <v>200</v>
      </c>
      <c r="H205" s="60">
        <f t="shared" si="4"/>
        <v>0</v>
      </c>
    </row>
    <row r="206" spans="1:8" ht="12.75">
      <c r="A206" s="18">
        <f t="shared" si="5"/>
        <v>195</v>
      </c>
      <c r="B206" s="45" t="s">
        <v>375</v>
      </c>
      <c r="C206" s="52" t="s">
        <v>278</v>
      </c>
      <c r="D206" s="52" t="s">
        <v>294</v>
      </c>
      <c r="E206" s="52" t="s">
        <v>444</v>
      </c>
      <c r="F206" s="56">
        <v>3609.011</v>
      </c>
      <c r="G206" s="56">
        <v>3609.011</v>
      </c>
      <c r="H206" s="60">
        <f t="shared" si="4"/>
        <v>0</v>
      </c>
    </row>
    <row r="207" spans="1:8" ht="51">
      <c r="A207" s="18">
        <f t="shared" si="5"/>
        <v>196</v>
      </c>
      <c r="B207" s="45" t="s">
        <v>352</v>
      </c>
      <c r="C207" s="52" t="s">
        <v>278</v>
      </c>
      <c r="D207" s="52" t="s">
        <v>196</v>
      </c>
      <c r="E207" s="52" t="s">
        <v>444</v>
      </c>
      <c r="F207" s="56">
        <v>1248.111</v>
      </c>
      <c r="G207" s="56">
        <v>1248.111</v>
      </c>
      <c r="H207" s="60">
        <f aca="true" t="shared" si="6" ref="H207:H270">F207-G207</f>
        <v>0</v>
      </c>
    </row>
    <row r="208" spans="1:8" ht="12.75">
      <c r="A208" s="18">
        <f t="shared" si="5"/>
        <v>197</v>
      </c>
      <c r="B208" s="45" t="s">
        <v>446</v>
      </c>
      <c r="C208" s="52" t="s">
        <v>278</v>
      </c>
      <c r="D208" s="52" t="s">
        <v>150</v>
      </c>
      <c r="E208" s="52" t="s">
        <v>444</v>
      </c>
      <c r="F208" s="56">
        <v>1248.111</v>
      </c>
      <c r="G208" s="56">
        <v>1248.111</v>
      </c>
      <c r="H208" s="60">
        <f t="shared" si="6"/>
        <v>0</v>
      </c>
    </row>
    <row r="209" spans="1:8" ht="12.75">
      <c r="A209" s="18">
        <f aca="true" t="shared" si="7" ref="A209:A272">1+A208</f>
        <v>198</v>
      </c>
      <c r="B209" s="45" t="s">
        <v>227</v>
      </c>
      <c r="C209" s="52" t="s">
        <v>278</v>
      </c>
      <c r="D209" s="52" t="s">
        <v>150</v>
      </c>
      <c r="E209" s="52" t="s">
        <v>140</v>
      </c>
      <c r="F209" s="56">
        <v>1248.111</v>
      </c>
      <c r="G209" s="56">
        <v>1248.111</v>
      </c>
      <c r="H209" s="60">
        <f t="shared" si="6"/>
        <v>0</v>
      </c>
    </row>
    <row r="210" spans="1:8" ht="12.75">
      <c r="A210" s="18">
        <f t="shared" si="7"/>
        <v>199</v>
      </c>
      <c r="B210" s="45" t="s">
        <v>419</v>
      </c>
      <c r="C210" s="52" t="s">
        <v>278</v>
      </c>
      <c r="D210" s="52" t="s">
        <v>440</v>
      </c>
      <c r="E210" s="52" t="s">
        <v>444</v>
      </c>
      <c r="F210" s="56">
        <v>2360.9</v>
      </c>
      <c r="G210" s="56">
        <v>2360.9</v>
      </c>
      <c r="H210" s="60">
        <f t="shared" si="6"/>
        <v>0</v>
      </c>
    </row>
    <row r="211" spans="1:8" ht="63.75">
      <c r="A211" s="18">
        <f t="shared" si="7"/>
        <v>200</v>
      </c>
      <c r="B211" s="45" t="s">
        <v>507</v>
      </c>
      <c r="C211" s="52" t="s">
        <v>278</v>
      </c>
      <c r="D211" s="52" t="s">
        <v>534</v>
      </c>
      <c r="E211" s="52" t="s">
        <v>444</v>
      </c>
      <c r="F211" s="56">
        <v>380</v>
      </c>
      <c r="G211" s="56">
        <v>380</v>
      </c>
      <c r="H211" s="60">
        <f t="shared" si="6"/>
        <v>0</v>
      </c>
    </row>
    <row r="212" spans="1:8" ht="12.75">
      <c r="A212" s="18">
        <f t="shared" si="7"/>
        <v>201</v>
      </c>
      <c r="B212" s="45" t="s">
        <v>469</v>
      </c>
      <c r="C212" s="52" t="s">
        <v>278</v>
      </c>
      <c r="D212" s="52" t="s">
        <v>534</v>
      </c>
      <c r="E212" s="52" t="s">
        <v>275</v>
      </c>
      <c r="F212" s="56">
        <v>380</v>
      </c>
      <c r="G212" s="56">
        <v>380</v>
      </c>
      <c r="H212" s="60">
        <f t="shared" si="6"/>
        <v>0</v>
      </c>
    </row>
    <row r="213" spans="1:8" ht="63.75">
      <c r="A213" s="18">
        <f t="shared" si="7"/>
        <v>202</v>
      </c>
      <c r="B213" s="45" t="s">
        <v>508</v>
      </c>
      <c r="C213" s="52" t="s">
        <v>278</v>
      </c>
      <c r="D213" s="52" t="s">
        <v>535</v>
      </c>
      <c r="E213" s="52" t="s">
        <v>444</v>
      </c>
      <c r="F213" s="56">
        <v>280</v>
      </c>
      <c r="G213" s="56">
        <v>280</v>
      </c>
      <c r="H213" s="60">
        <f t="shared" si="6"/>
        <v>0</v>
      </c>
    </row>
    <row r="214" spans="1:8" ht="12.75">
      <c r="A214" s="18">
        <f t="shared" si="7"/>
        <v>203</v>
      </c>
      <c r="B214" s="45" t="s">
        <v>469</v>
      </c>
      <c r="C214" s="52" t="s">
        <v>278</v>
      </c>
      <c r="D214" s="52" t="s">
        <v>535</v>
      </c>
      <c r="E214" s="52" t="s">
        <v>275</v>
      </c>
      <c r="F214" s="56">
        <v>280</v>
      </c>
      <c r="G214" s="56">
        <v>280</v>
      </c>
      <c r="H214" s="60">
        <f t="shared" si="6"/>
        <v>0</v>
      </c>
    </row>
    <row r="215" spans="1:8" ht="63.75">
      <c r="A215" s="18">
        <f t="shared" si="7"/>
        <v>204</v>
      </c>
      <c r="B215" s="45" t="s">
        <v>483</v>
      </c>
      <c r="C215" s="52" t="s">
        <v>278</v>
      </c>
      <c r="D215" s="52" t="s">
        <v>536</v>
      </c>
      <c r="E215" s="52" t="s">
        <v>444</v>
      </c>
      <c r="F215" s="56">
        <v>832</v>
      </c>
      <c r="G215" s="56">
        <v>832</v>
      </c>
      <c r="H215" s="60">
        <f t="shared" si="6"/>
        <v>0</v>
      </c>
    </row>
    <row r="216" spans="1:8" ht="12.75">
      <c r="A216" s="18">
        <f t="shared" si="7"/>
        <v>205</v>
      </c>
      <c r="B216" s="45" t="s">
        <v>469</v>
      </c>
      <c r="C216" s="52" t="s">
        <v>278</v>
      </c>
      <c r="D216" s="52" t="s">
        <v>536</v>
      </c>
      <c r="E216" s="52" t="s">
        <v>275</v>
      </c>
      <c r="F216" s="56">
        <v>832</v>
      </c>
      <c r="G216" s="56">
        <v>832</v>
      </c>
      <c r="H216" s="60">
        <f t="shared" si="6"/>
        <v>0</v>
      </c>
    </row>
    <row r="217" spans="1:8" ht="38.25">
      <c r="A217" s="18">
        <f t="shared" si="7"/>
        <v>206</v>
      </c>
      <c r="B217" s="45" t="s">
        <v>376</v>
      </c>
      <c r="C217" s="52" t="s">
        <v>278</v>
      </c>
      <c r="D217" s="52" t="s">
        <v>100</v>
      </c>
      <c r="E217" s="52" t="s">
        <v>444</v>
      </c>
      <c r="F217" s="56">
        <v>624</v>
      </c>
      <c r="G217" s="56">
        <v>624</v>
      </c>
      <c r="H217" s="60">
        <f t="shared" si="6"/>
        <v>0</v>
      </c>
    </row>
    <row r="218" spans="1:8" ht="12.75">
      <c r="A218" s="18">
        <f t="shared" si="7"/>
        <v>207</v>
      </c>
      <c r="B218" s="45" t="s">
        <v>469</v>
      </c>
      <c r="C218" s="52" t="s">
        <v>278</v>
      </c>
      <c r="D218" s="52" t="s">
        <v>100</v>
      </c>
      <c r="E218" s="52" t="s">
        <v>275</v>
      </c>
      <c r="F218" s="56">
        <v>624</v>
      </c>
      <c r="G218" s="56">
        <v>624</v>
      </c>
      <c r="H218" s="60">
        <f t="shared" si="6"/>
        <v>0</v>
      </c>
    </row>
    <row r="219" spans="1:8" ht="38.25">
      <c r="A219" s="18">
        <f t="shared" si="7"/>
        <v>208</v>
      </c>
      <c r="B219" s="45" t="s">
        <v>377</v>
      </c>
      <c r="C219" s="52" t="s">
        <v>278</v>
      </c>
      <c r="D219" s="52" t="s">
        <v>101</v>
      </c>
      <c r="E219" s="52" t="s">
        <v>444</v>
      </c>
      <c r="F219" s="56">
        <v>244.9</v>
      </c>
      <c r="G219" s="56">
        <v>244.9</v>
      </c>
      <c r="H219" s="60">
        <f t="shared" si="6"/>
        <v>0</v>
      </c>
    </row>
    <row r="220" spans="1:8" ht="12.75">
      <c r="A220" s="18">
        <f t="shared" si="7"/>
        <v>209</v>
      </c>
      <c r="B220" s="45" t="s">
        <v>469</v>
      </c>
      <c r="C220" s="52" t="s">
        <v>278</v>
      </c>
      <c r="D220" s="52" t="s">
        <v>101</v>
      </c>
      <c r="E220" s="52" t="s">
        <v>275</v>
      </c>
      <c r="F220" s="56">
        <v>244.9</v>
      </c>
      <c r="G220" s="56">
        <v>244.9</v>
      </c>
      <c r="H220" s="60">
        <f t="shared" si="6"/>
        <v>0</v>
      </c>
    </row>
    <row r="221" spans="1:8" ht="12.75">
      <c r="A221" s="62">
        <f t="shared" si="7"/>
        <v>210</v>
      </c>
      <c r="B221" s="63" t="s">
        <v>378</v>
      </c>
      <c r="C221" s="64" t="s">
        <v>162</v>
      </c>
      <c r="D221" s="64" t="s">
        <v>294</v>
      </c>
      <c r="E221" s="64" t="s">
        <v>444</v>
      </c>
      <c r="F221" s="61">
        <v>58673.74</v>
      </c>
      <c r="G221" s="56">
        <v>58673.74</v>
      </c>
      <c r="H221" s="60">
        <f t="shared" si="6"/>
        <v>0</v>
      </c>
    </row>
    <row r="222" spans="1:8" ht="12.75">
      <c r="A222" s="18">
        <f t="shared" si="7"/>
        <v>211</v>
      </c>
      <c r="B222" s="45" t="s">
        <v>379</v>
      </c>
      <c r="C222" s="52" t="s">
        <v>163</v>
      </c>
      <c r="D222" s="52" t="s">
        <v>294</v>
      </c>
      <c r="E222" s="52" t="s">
        <v>444</v>
      </c>
      <c r="F222" s="56">
        <v>2349</v>
      </c>
      <c r="G222" s="56">
        <v>2349</v>
      </c>
      <c r="H222" s="60">
        <f t="shared" si="6"/>
        <v>0</v>
      </c>
    </row>
    <row r="223" spans="1:8" ht="12.75">
      <c r="A223" s="18">
        <f t="shared" si="7"/>
        <v>212</v>
      </c>
      <c r="B223" s="45" t="s">
        <v>228</v>
      </c>
      <c r="C223" s="52" t="s">
        <v>163</v>
      </c>
      <c r="D223" s="52" t="s">
        <v>229</v>
      </c>
      <c r="E223" s="52" t="s">
        <v>444</v>
      </c>
      <c r="F223" s="56">
        <v>2349</v>
      </c>
      <c r="G223" s="56">
        <v>2349</v>
      </c>
      <c r="H223" s="60">
        <f t="shared" si="6"/>
        <v>0</v>
      </c>
    </row>
    <row r="224" spans="1:8" ht="25.5">
      <c r="A224" s="18">
        <f t="shared" si="7"/>
        <v>213</v>
      </c>
      <c r="B224" s="45" t="s">
        <v>201</v>
      </c>
      <c r="C224" s="52" t="s">
        <v>163</v>
      </c>
      <c r="D224" s="52" t="s">
        <v>164</v>
      </c>
      <c r="E224" s="52" t="s">
        <v>444</v>
      </c>
      <c r="F224" s="56">
        <v>2349</v>
      </c>
      <c r="G224" s="56">
        <v>2349</v>
      </c>
      <c r="H224" s="60">
        <f t="shared" si="6"/>
        <v>0</v>
      </c>
    </row>
    <row r="225" spans="1:8" ht="12.75">
      <c r="A225" s="18">
        <f t="shared" si="7"/>
        <v>214</v>
      </c>
      <c r="B225" s="45" t="s">
        <v>202</v>
      </c>
      <c r="C225" s="52" t="s">
        <v>163</v>
      </c>
      <c r="D225" s="52" t="s">
        <v>164</v>
      </c>
      <c r="E225" s="52" t="s">
        <v>165</v>
      </c>
      <c r="F225" s="56">
        <v>2349</v>
      </c>
      <c r="G225" s="56">
        <v>2349</v>
      </c>
      <c r="H225" s="60">
        <f t="shared" si="6"/>
        <v>0</v>
      </c>
    </row>
    <row r="226" spans="1:8" ht="12.75">
      <c r="A226" s="18">
        <f t="shared" si="7"/>
        <v>215</v>
      </c>
      <c r="B226" s="45" t="s">
        <v>380</v>
      </c>
      <c r="C226" s="52" t="s">
        <v>166</v>
      </c>
      <c r="D226" s="52" t="s">
        <v>294</v>
      </c>
      <c r="E226" s="52" t="s">
        <v>444</v>
      </c>
      <c r="F226" s="56">
        <v>52260.74</v>
      </c>
      <c r="G226" s="56">
        <v>52260.74</v>
      </c>
      <c r="H226" s="60">
        <f t="shared" si="6"/>
        <v>0</v>
      </c>
    </row>
    <row r="227" spans="1:8" ht="12.75">
      <c r="A227" s="18">
        <f t="shared" si="7"/>
        <v>216</v>
      </c>
      <c r="B227" s="45" t="s">
        <v>179</v>
      </c>
      <c r="C227" s="52" t="s">
        <v>166</v>
      </c>
      <c r="D227" s="52" t="s">
        <v>180</v>
      </c>
      <c r="E227" s="52" t="s">
        <v>444</v>
      </c>
      <c r="F227" s="56">
        <v>12.64</v>
      </c>
      <c r="G227" s="56">
        <v>12.64</v>
      </c>
      <c r="H227" s="60">
        <f t="shared" si="6"/>
        <v>0</v>
      </c>
    </row>
    <row r="228" spans="1:8" ht="12.75">
      <c r="A228" s="18">
        <f t="shared" si="7"/>
        <v>217</v>
      </c>
      <c r="B228" s="45" t="s">
        <v>186</v>
      </c>
      <c r="C228" s="52" t="s">
        <v>166</v>
      </c>
      <c r="D228" s="52" t="s">
        <v>364</v>
      </c>
      <c r="E228" s="52" t="s">
        <v>444</v>
      </c>
      <c r="F228" s="56">
        <v>12.64</v>
      </c>
      <c r="G228" s="56">
        <v>12.64</v>
      </c>
      <c r="H228" s="60">
        <f t="shared" si="6"/>
        <v>0</v>
      </c>
    </row>
    <row r="229" spans="1:8" ht="12.75">
      <c r="A229" s="18">
        <f t="shared" si="7"/>
        <v>218</v>
      </c>
      <c r="B229" s="45" t="s">
        <v>202</v>
      </c>
      <c r="C229" s="52" t="s">
        <v>166</v>
      </c>
      <c r="D229" s="52" t="s">
        <v>364</v>
      </c>
      <c r="E229" s="52" t="s">
        <v>165</v>
      </c>
      <c r="F229" s="56">
        <v>12.64</v>
      </c>
      <c r="G229" s="56">
        <v>12.64</v>
      </c>
      <c r="H229" s="60">
        <f t="shared" si="6"/>
        <v>0</v>
      </c>
    </row>
    <row r="230" spans="1:8" ht="12.75">
      <c r="A230" s="18">
        <f t="shared" si="7"/>
        <v>219</v>
      </c>
      <c r="B230" s="45" t="s">
        <v>484</v>
      </c>
      <c r="C230" s="52" t="s">
        <v>166</v>
      </c>
      <c r="D230" s="52" t="s">
        <v>75</v>
      </c>
      <c r="E230" s="52" t="s">
        <v>444</v>
      </c>
      <c r="F230" s="56">
        <v>557.6</v>
      </c>
      <c r="G230" s="56">
        <v>557.6</v>
      </c>
      <c r="H230" s="60">
        <f t="shared" si="6"/>
        <v>0</v>
      </c>
    </row>
    <row r="231" spans="1:8" ht="25.5">
      <c r="A231" s="18">
        <f t="shared" si="7"/>
        <v>220</v>
      </c>
      <c r="B231" s="45" t="s">
        <v>485</v>
      </c>
      <c r="C231" s="52" t="s">
        <v>166</v>
      </c>
      <c r="D231" s="52" t="s">
        <v>76</v>
      </c>
      <c r="E231" s="52" t="s">
        <v>444</v>
      </c>
      <c r="F231" s="56">
        <v>158.6</v>
      </c>
      <c r="G231" s="56">
        <v>158.6</v>
      </c>
      <c r="H231" s="60">
        <f t="shared" si="6"/>
        <v>0</v>
      </c>
    </row>
    <row r="232" spans="1:8" ht="12.75">
      <c r="A232" s="18">
        <f t="shared" si="7"/>
        <v>221</v>
      </c>
      <c r="B232" s="45" t="s">
        <v>202</v>
      </c>
      <c r="C232" s="52" t="s">
        <v>166</v>
      </c>
      <c r="D232" s="52" t="s">
        <v>76</v>
      </c>
      <c r="E232" s="52" t="s">
        <v>165</v>
      </c>
      <c r="F232" s="56">
        <v>158.6</v>
      </c>
      <c r="G232" s="56">
        <v>158.6</v>
      </c>
      <c r="H232" s="60">
        <f t="shared" si="6"/>
        <v>0</v>
      </c>
    </row>
    <row r="233" spans="1:8" ht="25.5">
      <c r="A233" s="18">
        <f t="shared" si="7"/>
        <v>222</v>
      </c>
      <c r="B233" s="45" t="s">
        <v>486</v>
      </c>
      <c r="C233" s="52" t="s">
        <v>166</v>
      </c>
      <c r="D233" s="52" t="s">
        <v>77</v>
      </c>
      <c r="E233" s="52" t="s">
        <v>444</v>
      </c>
      <c r="F233" s="56">
        <v>399</v>
      </c>
      <c r="G233" s="56">
        <v>399</v>
      </c>
      <c r="H233" s="60">
        <f t="shared" si="6"/>
        <v>0</v>
      </c>
    </row>
    <row r="234" spans="1:8" ht="12.75">
      <c r="A234" s="18">
        <f t="shared" si="7"/>
        <v>223</v>
      </c>
      <c r="B234" s="45" t="s">
        <v>202</v>
      </c>
      <c r="C234" s="52" t="s">
        <v>166</v>
      </c>
      <c r="D234" s="52" t="s">
        <v>77</v>
      </c>
      <c r="E234" s="52" t="s">
        <v>165</v>
      </c>
      <c r="F234" s="56">
        <v>399</v>
      </c>
      <c r="G234" s="56">
        <v>399</v>
      </c>
      <c r="H234" s="60">
        <f t="shared" si="6"/>
        <v>0</v>
      </c>
    </row>
    <row r="235" spans="1:8" ht="12.75">
      <c r="A235" s="18">
        <f t="shared" si="7"/>
        <v>224</v>
      </c>
      <c r="B235" s="45" t="s">
        <v>381</v>
      </c>
      <c r="C235" s="52" t="s">
        <v>166</v>
      </c>
      <c r="D235" s="52" t="s">
        <v>191</v>
      </c>
      <c r="E235" s="52" t="s">
        <v>444</v>
      </c>
      <c r="F235" s="56">
        <v>16024</v>
      </c>
      <c r="G235" s="56">
        <v>16024</v>
      </c>
      <c r="H235" s="60">
        <f t="shared" si="6"/>
        <v>0</v>
      </c>
    </row>
    <row r="236" spans="1:8" ht="25.5">
      <c r="A236" s="18">
        <f t="shared" si="7"/>
        <v>225</v>
      </c>
      <c r="B236" s="45" t="s">
        <v>382</v>
      </c>
      <c r="C236" s="52" t="s">
        <v>166</v>
      </c>
      <c r="D236" s="52" t="s">
        <v>60</v>
      </c>
      <c r="E236" s="52" t="s">
        <v>444</v>
      </c>
      <c r="F236" s="56">
        <v>7023</v>
      </c>
      <c r="G236" s="56">
        <v>7023</v>
      </c>
      <c r="H236" s="60">
        <f t="shared" si="6"/>
        <v>0</v>
      </c>
    </row>
    <row r="237" spans="1:8" ht="12.75">
      <c r="A237" s="18">
        <f t="shared" si="7"/>
        <v>226</v>
      </c>
      <c r="B237" s="45" t="s">
        <v>202</v>
      </c>
      <c r="C237" s="52" t="s">
        <v>166</v>
      </c>
      <c r="D237" s="52" t="s">
        <v>60</v>
      </c>
      <c r="E237" s="52" t="s">
        <v>165</v>
      </c>
      <c r="F237" s="56">
        <v>7023</v>
      </c>
      <c r="G237" s="56">
        <v>7023</v>
      </c>
      <c r="H237" s="60">
        <f t="shared" si="6"/>
        <v>0</v>
      </c>
    </row>
    <row r="238" spans="1:8" ht="25.5">
      <c r="A238" s="18">
        <f t="shared" si="7"/>
        <v>227</v>
      </c>
      <c r="B238" s="45" t="s">
        <v>405</v>
      </c>
      <c r="C238" s="52" t="s">
        <v>166</v>
      </c>
      <c r="D238" s="52" t="s">
        <v>134</v>
      </c>
      <c r="E238" s="52" t="s">
        <v>444</v>
      </c>
      <c r="F238" s="56">
        <v>9001</v>
      </c>
      <c r="G238" s="56">
        <v>9001</v>
      </c>
      <c r="H238" s="60">
        <f t="shared" si="6"/>
        <v>0</v>
      </c>
    </row>
    <row r="239" spans="1:8" ht="12.75">
      <c r="A239" s="18">
        <f t="shared" si="7"/>
        <v>228</v>
      </c>
      <c r="B239" s="45" t="s">
        <v>487</v>
      </c>
      <c r="C239" s="52" t="s">
        <v>166</v>
      </c>
      <c r="D239" s="52" t="s">
        <v>134</v>
      </c>
      <c r="E239" s="52" t="s">
        <v>396</v>
      </c>
      <c r="F239" s="56">
        <v>9001</v>
      </c>
      <c r="G239" s="56">
        <v>9001</v>
      </c>
      <c r="H239" s="60">
        <f t="shared" si="6"/>
        <v>0</v>
      </c>
    </row>
    <row r="240" spans="1:8" ht="12.75">
      <c r="A240" s="18">
        <f t="shared" si="7"/>
        <v>229</v>
      </c>
      <c r="B240" s="45" t="s">
        <v>414</v>
      </c>
      <c r="C240" s="52" t="s">
        <v>166</v>
      </c>
      <c r="D240" s="52" t="s">
        <v>187</v>
      </c>
      <c r="E240" s="52" t="s">
        <v>444</v>
      </c>
      <c r="F240" s="56">
        <v>33660.7</v>
      </c>
      <c r="G240" s="56">
        <v>33660.7</v>
      </c>
      <c r="H240" s="60">
        <f t="shared" si="6"/>
        <v>0</v>
      </c>
    </row>
    <row r="241" spans="1:8" ht="38.25">
      <c r="A241" s="18">
        <f t="shared" si="7"/>
        <v>230</v>
      </c>
      <c r="B241" s="45" t="s">
        <v>488</v>
      </c>
      <c r="C241" s="52" t="s">
        <v>166</v>
      </c>
      <c r="D241" s="52" t="s">
        <v>351</v>
      </c>
      <c r="E241" s="52" t="s">
        <v>444</v>
      </c>
      <c r="F241" s="56">
        <v>486</v>
      </c>
      <c r="G241" s="56">
        <v>486</v>
      </c>
      <c r="H241" s="60">
        <f t="shared" si="6"/>
        <v>0</v>
      </c>
    </row>
    <row r="242" spans="1:8" ht="12.75">
      <c r="A242" s="18">
        <f t="shared" si="7"/>
        <v>231</v>
      </c>
      <c r="B242" s="45" t="s">
        <v>202</v>
      </c>
      <c r="C242" s="52" t="s">
        <v>166</v>
      </c>
      <c r="D242" s="52" t="s">
        <v>351</v>
      </c>
      <c r="E242" s="52" t="s">
        <v>165</v>
      </c>
      <c r="F242" s="56">
        <v>486</v>
      </c>
      <c r="G242" s="56">
        <v>486</v>
      </c>
      <c r="H242" s="60">
        <f t="shared" si="6"/>
        <v>0</v>
      </c>
    </row>
    <row r="243" spans="1:8" ht="25.5">
      <c r="A243" s="18">
        <f t="shared" si="7"/>
        <v>232</v>
      </c>
      <c r="B243" s="45" t="s">
        <v>489</v>
      </c>
      <c r="C243" s="52" t="s">
        <v>166</v>
      </c>
      <c r="D243" s="52" t="s">
        <v>131</v>
      </c>
      <c r="E243" s="52" t="s">
        <v>444</v>
      </c>
      <c r="F243" s="56">
        <v>598.7</v>
      </c>
      <c r="G243" s="56">
        <v>598.7</v>
      </c>
      <c r="H243" s="60">
        <f t="shared" si="6"/>
        <v>0</v>
      </c>
    </row>
    <row r="244" spans="1:8" ht="12.75">
      <c r="A244" s="18">
        <f t="shared" si="7"/>
        <v>233</v>
      </c>
      <c r="B244" s="45" t="s">
        <v>202</v>
      </c>
      <c r="C244" s="52" t="s">
        <v>166</v>
      </c>
      <c r="D244" s="52" t="s">
        <v>131</v>
      </c>
      <c r="E244" s="52" t="s">
        <v>165</v>
      </c>
      <c r="F244" s="56">
        <v>598.7</v>
      </c>
      <c r="G244" s="56">
        <v>598.7</v>
      </c>
      <c r="H244" s="60">
        <f t="shared" si="6"/>
        <v>0</v>
      </c>
    </row>
    <row r="245" spans="1:8" ht="51">
      <c r="A245" s="18">
        <f t="shared" si="7"/>
        <v>234</v>
      </c>
      <c r="B245" s="45" t="s">
        <v>490</v>
      </c>
      <c r="C245" s="52" t="s">
        <v>166</v>
      </c>
      <c r="D245" s="52" t="s">
        <v>360</v>
      </c>
      <c r="E245" s="52" t="s">
        <v>444</v>
      </c>
      <c r="F245" s="56">
        <v>32576</v>
      </c>
      <c r="G245" s="56">
        <v>32576</v>
      </c>
      <c r="H245" s="60">
        <f t="shared" si="6"/>
        <v>0</v>
      </c>
    </row>
    <row r="246" spans="1:8" ht="12.75">
      <c r="A246" s="18">
        <f t="shared" si="7"/>
        <v>235</v>
      </c>
      <c r="B246" s="45" t="s">
        <v>487</v>
      </c>
      <c r="C246" s="52" t="s">
        <v>166</v>
      </c>
      <c r="D246" s="52" t="s">
        <v>360</v>
      </c>
      <c r="E246" s="52" t="s">
        <v>396</v>
      </c>
      <c r="F246" s="56">
        <v>32576</v>
      </c>
      <c r="G246" s="56">
        <v>32576</v>
      </c>
      <c r="H246" s="60">
        <f t="shared" si="6"/>
        <v>0</v>
      </c>
    </row>
    <row r="247" spans="1:8" ht="12.75">
      <c r="A247" s="18">
        <f t="shared" si="7"/>
        <v>236</v>
      </c>
      <c r="B247" s="45" t="s">
        <v>340</v>
      </c>
      <c r="C247" s="52" t="s">
        <v>166</v>
      </c>
      <c r="D247" s="52" t="s">
        <v>566</v>
      </c>
      <c r="E247" s="52" t="s">
        <v>444</v>
      </c>
      <c r="F247" s="56">
        <v>239.4</v>
      </c>
      <c r="G247" s="56">
        <v>239.4</v>
      </c>
      <c r="H247" s="60">
        <f t="shared" si="6"/>
        <v>0</v>
      </c>
    </row>
    <row r="248" spans="1:8" ht="38.25">
      <c r="A248" s="18">
        <f t="shared" si="7"/>
        <v>237</v>
      </c>
      <c r="B248" s="45" t="s">
        <v>491</v>
      </c>
      <c r="C248" s="52" t="s">
        <v>166</v>
      </c>
      <c r="D248" s="52" t="s">
        <v>67</v>
      </c>
      <c r="E248" s="52" t="s">
        <v>444</v>
      </c>
      <c r="F248" s="56">
        <v>239.4</v>
      </c>
      <c r="G248" s="56">
        <v>239.4</v>
      </c>
      <c r="H248" s="60">
        <f t="shared" si="6"/>
        <v>0</v>
      </c>
    </row>
    <row r="249" spans="1:8" ht="12.75">
      <c r="A249" s="18">
        <f t="shared" si="7"/>
        <v>238</v>
      </c>
      <c r="B249" s="45" t="s">
        <v>202</v>
      </c>
      <c r="C249" s="52" t="s">
        <v>166</v>
      </c>
      <c r="D249" s="52" t="s">
        <v>67</v>
      </c>
      <c r="E249" s="52" t="s">
        <v>165</v>
      </c>
      <c r="F249" s="56">
        <v>239.4</v>
      </c>
      <c r="G249" s="56">
        <v>239.4</v>
      </c>
      <c r="H249" s="60">
        <f t="shared" si="6"/>
        <v>0</v>
      </c>
    </row>
    <row r="250" spans="1:8" ht="12.75">
      <c r="A250" s="18">
        <f t="shared" si="7"/>
        <v>239</v>
      </c>
      <c r="B250" s="45" t="s">
        <v>419</v>
      </c>
      <c r="C250" s="52" t="s">
        <v>166</v>
      </c>
      <c r="D250" s="52" t="s">
        <v>440</v>
      </c>
      <c r="E250" s="52" t="s">
        <v>444</v>
      </c>
      <c r="F250" s="56">
        <v>1766.4</v>
      </c>
      <c r="G250" s="56">
        <v>1766.4</v>
      </c>
      <c r="H250" s="60">
        <f t="shared" si="6"/>
        <v>0</v>
      </c>
    </row>
    <row r="251" spans="1:8" ht="25.5">
      <c r="A251" s="18">
        <f t="shared" si="7"/>
        <v>240</v>
      </c>
      <c r="B251" s="45" t="s">
        <v>72</v>
      </c>
      <c r="C251" s="52" t="s">
        <v>166</v>
      </c>
      <c r="D251" s="52" t="s">
        <v>453</v>
      </c>
      <c r="E251" s="52" t="s">
        <v>444</v>
      </c>
      <c r="F251" s="56">
        <v>900</v>
      </c>
      <c r="G251" s="56">
        <v>900</v>
      </c>
      <c r="H251" s="60">
        <f t="shared" si="6"/>
        <v>0</v>
      </c>
    </row>
    <row r="252" spans="1:8" ht="12.75">
      <c r="A252" s="18">
        <f t="shared" si="7"/>
        <v>241</v>
      </c>
      <c r="B252" s="45" t="s">
        <v>469</v>
      </c>
      <c r="C252" s="52" t="s">
        <v>166</v>
      </c>
      <c r="D252" s="52" t="s">
        <v>453</v>
      </c>
      <c r="E252" s="52" t="s">
        <v>275</v>
      </c>
      <c r="F252" s="56">
        <v>900</v>
      </c>
      <c r="G252" s="56">
        <v>900</v>
      </c>
      <c r="H252" s="60">
        <f t="shared" si="6"/>
        <v>0</v>
      </c>
    </row>
    <row r="253" spans="1:8" ht="38.25">
      <c r="A253" s="18">
        <f t="shared" si="7"/>
        <v>242</v>
      </c>
      <c r="B253" s="45" t="s">
        <v>61</v>
      </c>
      <c r="C253" s="52" t="s">
        <v>166</v>
      </c>
      <c r="D253" s="52" t="s">
        <v>458</v>
      </c>
      <c r="E253" s="52" t="s">
        <v>444</v>
      </c>
      <c r="F253" s="56">
        <v>493</v>
      </c>
      <c r="G253" s="56">
        <v>493</v>
      </c>
      <c r="H253" s="60">
        <f t="shared" si="6"/>
        <v>0</v>
      </c>
    </row>
    <row r="254" spans="1:8" ht="12.75">
      <c r="A254" s="18">
        <f t="shared" si="7"/>
        <v>243</v>
      </c>
      <c r="B254" s="45" t="s">
        <v>469</v>
      </c>
      <c r="C254" s="52" t="s">
        <v>166</v>
      </c>
      <c r="D254" s="52" t="s">
        <v>458</v>
      </c>
      <c r="E254" s="52" t="s">
        <v>275</v>
      </c>
      <c r="F254" s="56">
        <v>493</v>
      </c>
      <c r="G254" s="56">
        <v>493</v>
      </c>
      <c r="H254" s="60">
        <f t="shared" si="6"/>
        <v>0</v>
      </c>
    </row>
    <row r="255" spans="1:8" ht="51">
      <c r="A255" s="18">
        <f t="shared" si="7"/>
        <v>244</v>
      </c>
      <c r="B255" s="45" t="s">
        <v>436</v>
      </c>
      <c r="C255" s="52" t="s">
        <v>166</v>
      </c>
      <c r="D255" s="52" t="s">
        <v>102</v>
      </c>
      <c r="E255" s="52" t="s">
        <v>444</v>
      </c>
      <c r="F255" s="56">
        <v>373.4</v>
      </c>
      <c r="G255" s="56">
        <v>373.4</v>
      </c>
      <c r="H255" s="60">
        <f t="shared" si="6"/>
        <v>0</v>
      </c>
    </row>
    <row r="256" spans="1:8" ht="12.75">
      <c r="A256" s="18">
        <f t="shared" si="7"/>
        <v>245</v>
      </c>
      <c r="B256" s="45" t="s">
        <v>469</v>
      </c>
      <c r="C256" s="52" t="s">
        <v>166</v>
      </c>
      <c r="D256" s="52" t="s">
        <v>102</v>
      </c>
      <c r="E256" s="52" t="s">
        <v>275</v>
      </c>
      <c r="F256" s="56">
        <v>373.4</v>
      </c>
      <c r="G256" s="56">
        <v>373.4</v>
      </c>
      <c r="H256" s="60">
        <f t="shared" si="6"/>
        <v>0</v>
      </c>
    </row>
    <row r="257" spans="1:8" ht="12.75">
      <c r="A257" s="18">
        <f t="shared" si="7"/>
        <v>246</v>
      </c>
      <c r="B257" s="45" t="s">
        <v>492</v>
      </c>
      <c r="C257" s="52" t="s">
        <v>78</v>
      </c>
      <c r="D257" s="52" t="s">
        <v>294</v>
      </c>
      <c r="E257" s="52" t="s">
        <v>444</v>
      </c>
      <c r="F257" s="56">
        <v>4064</v>
      </c>
      <c r="G257" s="56">
        <v>4064</v>
      </c>
      <c r="H257" s="60">
        <f t="shared" si="6"/>
        <v>0</v>
      </c>
    </row>
    <row r="258" spans="1:8" ht="12.75">
      <c r="A258" s="18">
        <f t="shared" si="7"/>
        <v>247</v>
      </c>
      <c r="B258" s="45" t="s">
        <v>381</v>
      </c>
      <c r="C258" s="52" t="s">
        <v>78</v>
      </c>
      <c r="D258" s="52" t="s">
        <v>191</v>
      </c>
      <c r="E258" s="52" t="s">
        <v>444</v>
      </c>
      <c r="F258" s="56">
        <v>559</v>
      </c>
      <c r="G258" s="56">
        <v>559</v>
      </c>
      <c r="H258" s="60">
        <f t="shared" si="6"/>
        <v>0</v>
      </c>
    </row>
    <row r="259" spans="1:8" ht="25.5">
      <c r="A259" s="18">
        <f t="shared" si="7"/>
        <v>248</v>
      </c>
      <c r="B259" s="45" t="s">
        <v>405</v>
      </c>
      <c r="C259" s="52" t="s">
        <v>78</v>
      </c>
      <c r="D259" s="52" t="s">
        <v>134</v>
      </c>
      <c r="E259" s="52" t="s">
        <v>444</v>
      </c>
      <c r="F259" s="56">
        <v>559</v>
      </c>
      <c r="G259" s="56">
        <v>559</v>
      </c>
      <c r="H259" s="60">
        <f t="shared" si="6"/>
        <v>0</v>
      </c>
    </row>
    <row r="260" spans="1:8" ht="12.75">
      <c r="A260" s="18">
        <f t="shared" si="7"/>
        <v>249</v>
      </c>
      <c r="B260" s="45" t="s">
        <v>460</v>
      </c>
      <c r="C260" s="52" t="s">
        <v>78</v>
      </c>
      <c r="D260" s="52" t="s">
        <v>134</v>
      </c>
      <c r="E260" s="52" t="s">
        <v>400</v>
      </c>
      <c r="F260" s="56">
        <v>559</v>
      </c>
      <c r="G260" s="56">
        <v>559</v>
      </c>
      <c r="H260" s="60">
        <f t="shared" si="6"/>
        <v>0</v>
      </c>
    </row>
    <row r="261" spans="1:8" ht="12.75">
      <c r="A261" s="18">
        <f t="shared" si="7"/>
        <v>250</v>
      </c>
      <c r="B261" s="45" t="s">
        <v>414</v>
      </c>
      <c r="C261" s="52" t="s">
        <v>78</v>
      </c>
      <c r="D261" s="52" t="s">
        <v>187</v>
      </c>
      <c r="E261" s="52" t="s">
        <v>444</v>
      </c>
      <c r="F261" s="56">
        <v>3505</v>
      </c>
      <c r="G261" s="56">
        <v>3505</v>
      </c>
      <c r="H261" s="60">
        <f t="shared" si="6"/>
        <v>0</v>
      </c>
    </row>
    <row r="262" spans="1:8" ht="51">
      <c r="A262" s="18">
        <f t="shared" si="7"/>
        <v>251</v>
      </c>
      <c r="B262" s="45" t="s">
        <v>490</v>
      </c>
      <c r="C262" s="52" t="s">
        <v>78</v>
      </c>
      <c r="D262" s="52" t="s">
        <v>360</v>
      </c>
      <c r="E262" s="52" t="s">
        <v>444</v>
      </c>
      <c r="F262" s="56">
        <v>3505</v>
      </c>
      <c r="G262" s="56">
        <v>3505</v>
      </c>
      <c r="H262" s="60">
        <f t="shared" si="6"/>
        <v>0</v>
      </c>
    </row>
    <row r="263" spans="1:8" ht="12.75">
      <c r="A263" s="18">
        <f t="shared" si="7"/>
        <v>252</v>
      </c>
      <c r="B263" s="45" t="s">
        <v>460</v>
      </c>
      <c r="C263" s="52" t="s">
        <v>78</v>
      </c>
      <c r="D263" s="52" t="s">
        <v>360</v>
      </c>
      <c r="E263" s="52" t="s">
        <v>400</v>
      </c>
      <c r="F263" s="56">
        <v>3505</v>
      </c>
      <c r="G263" s="56">
        <v>3505</v>
      </c>
      <c r="H263" s="60">
        <f t="shared" si="6"/>
        <v>0</v>
      </c>
    </row>
    <row r="264" spans="1:8" ht="12.75">
      <c r="A264" s="62">
        <f t="shared" si="7"/>
        <v>253</v>
      </c>
      <c r="B264" s="63" t="s">
        <v>62</v>
      </c>
      <c r="C264" s="64" t="s">
        <v>167</v>
      </c>
      <c r="D264" s="64" t="s">
        <v>294</v>
      </c>
      <c r="E264" s="64" t="s">
        <v>444</v>
      </c>
      <c r="F264" s="61">
        <v>3104</v>
      </c>
      <c r="G264" s="56">
        <v>3104</v>
      </c>
      <c r="H264" s="60">
        <f t="shared" si="6"/>
        <v>0</v>
      </c>
    </row>
    <row r="265" spans="1:8" ht="12.75">
      <c r="A265" s="18">
        <f t="shared" si="7"/>
        <v>254</v>
      </c>
      <c r="B265" s="45" t="s">
        <v>63</v>
      </c>
      <c r="C265" s="52" t="s">
        <v>168</v>
      </c>
      <c r="D265" s="52" t="s">
        <v>294</v>
      </c>
      <c r="E265" s="52" t="s">
        <v>444</v>
      </c>
      <c r="F265" s="56">
        <v>400</v>
      </c>
      <c r="G265" s="56">
        <v>400</v>
      </c>
      <c r="H265" s="60">
        <f t="shared" si="6"/>
        <v>0</v>
      </c>
    </row>
    <row r="266" spans="1:8" ht="25.5">
      <c r="A266" s="18">
        <f t="shared" si="7"/>
        <v>255</v>
      </c>
      <c r="B266" s="45" t="s">
        <v>64</v>
      </c>
      <c r="C266" s="52" t="s">
        <v>168</v>
      </c>
      <c r="D266" s="52" t="s">
        <v>199</v>
      </c>
      <c r="E266" s="52" t="s">
        <v>444</v>
      </c>
      <c r="F266" s="56">
        <v>400</v>
      </c>
      <c r="G266" s="56">
        <v>400</v>
      </c>
      <c r="H266" s="60">
        <f t="shared" si="6"/>
        <v>0</v>
      </c>
    </row>
    <row r="267" spans="1:8" ht="25.5">
      <c r="A267" s="18">
        <f t="shared" si="7"/>
        <v>256</v>
      </c>
      <c r="B267" s="45" t="s">
        <v>200</v>
      </c>
      <c r="C267" s="52" t="s">
        <v>168</v>
      </c>
      <c r="D267" s="52" t="s">
        <v>161</v>
      </c>
      <c r="E267" s="52" t="s">
        <v>444</v>
      </c>
      <c r="F267" s="56">
        <v>400</v>
      </c>
      <c r="G267" s="56">
        <v>400</v>
      </c>
      <c r="H267" s="60">
        <f t="shared" si="6"/>
        <v>0</v>
      </c>
    </row>
    <row r="268" spans="1:8" ht="12.75">
      <c r="A268" s="18">
        <f t="shared" si="7"/>
        <v>257</v>
      </c>
      <c r="B268" s="45" t="s">
        <v>227</v>
      </c>
      <c r="C268" s="52" t="s">
        <v>168</v>
      </c>
      <c r="D268" s="52" t="s">
        <v>161</v>
      </c>
      <c r="E268" s="52" t="s">
        <v>140</v>
      </c>
      <c r="F268" s="56">
        <v>400</v>
      </c>
      <c r="G268" s="56">
        <v>400</v>
      </c>
      <c r="H268" s="60">
        <f t="shared" si="6"/>
        <v>0</v>
      </c>
    </row>
    <row r="269" spans="1:8" ht="12.75">
      <c r="A269" s="18">
        <f t="shared" si="7"/>
        <v>258</v>
      </c>
      <c r="B269" s="45" t="s">
        <v>65</v>
      </c>
      <c r="C269" s="52" t="s">
        <v>279</v>
      </c>
      <c r="D269" s="52" t="s">
        <v>294</v>
      </c>
      <c r="E269" s="52" t="s">
        <v>444</v>
      </c>
      <c r="F269" s="56">
        <v>2704</v>
      </c>
      <c r="G269" s="56">
        <v>2704</v>
      </c>
      <c r="H269" s="60">
        <f t="shared" si="6"/>
        <v>0</v>
      </c>
    </row>
    <row r="270" spans="1:8" ht="12.75">
      <c r="A270" s="18">
        <f t="shared" si="7"/>
        <v>259</v>
      </c>
      <c r="B270" s="45" t="s">
        <v>493</v>
      </c>
      <c r="C270" s="52" t="s">
        <v>279</v>
      </c>
      <c r="D270" s="52" t="s">
        <v>314</v>
      </c>
      <c r="E270" s="52" t="s">
        <v>444</v>
      </c>
      <c r="F270" s="56">
        <v>2704</v>
      </c>
      <c r="G270" s="56">
        <v>2704</v>
      </c>
      <c r="H270" s="60">
        <f t="shared" si="6"/>
        <v>0</v>
      </c>
    </row>
    <row r="271" spans="1:8" ht="38.25">
      <c r="A271" s="18">
        <f t="shared" si="7"/>
        <v>260</v>
      </c>
      <c r="B271" s="45" t="s">
        <v>494</v>
      </c>
      <c r="C271" s="52" t="s">
        <v>279</v>
      </c>
      <c r="D271" s="52" t="s">
        <v>313</v>
      </c>
      <c r="E271" s="52" t="s">
        <v>444</v>
      </c>
      <c r="F271" s="56">
        <v>2704</v>
      </c>
      <c r="G271" s="56">
        <v>2704</v>
      </c>
      <c r="H271" s="60">
        <f aca="true" t="shared" si="8" ref="H271:H301">F271-G271</f>
        <v>0</v>
      </c>
    </row>
    <row r="272" spans="1:8" ht="12.75">
      <c r="A272" s="18">
        <f t="shared" si="7"/>
        <v>261</v>
      </c>
      <c r="B272" s="45" t="s">
        <v>227</v>
      </c>
      <c r="C272" s="52" t="s">
        <v>279</v>
      </c>
      <c r="D272" s="52" t="s">
        <v>313</v>
      </c>
      <c r="E272" s="52" t="s">
        <v>140</v>
      </c>
      <c r="F272" s="56">
        <v>2704</v>
      </c>
      <c r="G272" s="56">
        <v>2704</v>
      </c>
      <c r="H272" s="60">
        <f t="shared" si="8"/>
        <v>0</v>
      </c>
    </row>
    <row r="273" spans="1:9" ht="38.25">
      <c r="A273" s="62">
        <f aca="true" t="shared" si="9" ref="A273:A302">1+A272</f>
        <v>262</v>
      </c>
      <c r="B273" s="63" t="s">
        <v>66</v>
      </c>
      <c r="C273" s="64" t="s">
        <v>332</v>
      </c>
      <c r="D273" s="64" t="s">
        <v>294</v>
      </c>
      <c r="E273" s="64" t="s">
        <v>444</v>
      </c>
      <c r="F273" s="61">
        <f>SUM(G273-40.32+67)</f>
        <v>99325.0049</v>
      </c>
      <c r="G273" s="56">
        <v>99298.3249</v>
      </c>
      <c r="H273" s="60">
        <f t="shared" si="8"/>
        <v>26.679999999993015</v>
      </c>
      <c r="I273" s="82"/>
    </row>
    <row r="274" spans="1:10" ht="25.5">
      <c r="A274" s="18">
        <f t="shared" si="9"/>
        <v>263</v>
      </c>
      <c r="B274" s="45" t="s">
        <v>333</v>
      </c>
      <c r="C274" s="52" t="s">
        <v>570</v>
      </c>
      <c r="D274" s="52" t="s">
        <v>294</v>
      </c>
      <c r="E274" s="52" t="s">
        <v>444</v>
      </c>
      <c r="F274" s="56">
        <v>18048</v>
      </c>
      <c r="G274" s="56">
        <v>18048</v>
      </c>
      <c r="H274" s="60">
        <f t="shared" si="8"/>
        <v>0</v>
      </c>
      <c r="J274" s="82"/>
    </row>
    <row r="275" spans="1:8" ht="12.75">
      <c r="A275" s="18">
        <f t="shared" si="9"/>
        <v>264</v>
      </c>
      <c r="B275" s="45" t="s">
        <v>334</v>
      </c>
      <c r="C275" s="52" t="s">
        <v>570</v>
      </c>
      <c r="D275" s="52" t="s">
        <v>203</v>
      </c>
      <c r="E275" s="52" t="s">
        <v>444</v>
      </c>
      <c r="F275" s="56">
        <v>3619</v>
      </c>
      <c r="G275" s="56">
        <v>3619</v>
      </c>
      <c r="H275" s="60">
        <f t="shared" si="8"/>
        <v>0</v>
      </c>
    </row>
    <row r="276" spans="1:8" ht="12.75">
      <c r="A276" s="18">
        <f t="shared" si="9"/>
        <v>265</v>
      </c>
      <c r="B276" s="45" t="s">
        <v>571</v>
      </c>
      <c r="C276" s="52" t="s">
        <v>570</v>
      </c>
      <c r="D276" s="52" t="s">
        <v>169</v>
      </c>
      <c r="E276" s="52" t="s">
        <v>444</v>
      </c>
      <c r="F276" s="56">
        <v>3619</v>
      </c>
      <c r="G276" s="56">
        <v>3619</v>
      </c>
      <c r="H276" s="60">
        <f t="shared" si="8"/>
        <v>0</v>
      </c>
    </row>
    <row r="277" spans="1:8" ht="12.75">
      <c r="A277" s="18">
        <f t="shared" si="9"/>
        <v>266</v>
      </c>
      <c r="B277" s="45" t="s">
        <v>495</v>
      </c>
      <c r="C277" s="52" t="s">
        <v>570</v>
      </c>
      <c r="D277" s="52" t="s">
        <v>169</v>
      </c>
      <c r="E277" s="52" t="s">
        <v>574</v>
      </c>
      <c r="F277" s="56">
        <v>3619</v>
      </c>
      <c r="G277" s="56">
        <v>3619</v>
      </c>
      <c r="H277" s="60">
        <f t="shared" si="8"/>
        <v>0</v>
      </c>
    </row>
    <row r="278" spans="1:8" ht="12.75">
      <c r="A278" s="18">
        <f t="shared" si="9"/>
        <v>267</v>
      </c>
      <c r="B278" s="45" t="s">
        <v>414</v>
      </c>
      <c r="C278" s="52" t="s">
        <v>570</v>
      </c>
      <c r="D278" s="52" t="s">
        <v>187</v>
      </c>
      <c r="E278" s="52" t="s">
        <v>444</v>
      </c>
      <c r="F278" s="56">
        <v>14429</v>
      </c>
      <c r="G278" s="56">
        <v>14429</v>
      </c>
      <c r="H278" s="60">
        <f t="shared" si="8"/>
        <v>0</v>
      </c>
    </row>
    <row r="279" spans="1:8" ht="38.25">
      <c r="A279" s="18">
        <f t="shared" si="9"/>
        <v>268</v>
      </c>
      <c r="B279" s="45" t="s">
        <v>496</v>
      </c>
      <c r="C279" s="52" t="s">
        <v>570</v>
      </c>
      <c r="D279" s="52" t="s">
        <v>581</v>
      </c>
      <c r="E279" s="52" t="s">
        <v>444</v>
      </c>
      <c r="F279" s="56">
        <v>14429</v>
      </c>
      <c r="G279" s="56">
        <v>14429</v>
      </c>
      <c r="H279" s="60">
        <f t="shared" si="8"/>
        <v>0</v>
      </c>
    </row>
    <row r="280" spans="1:8" ht="12.75">
      <c r="A280" s="18">
        <f t="shared" si="9"/>
        <v>269</v>
      </c>
      <c r="B280" s="45" t="s">
        <v>497</v>
      </c>
      <c r="C280" s="52" t="s">
        <v>570</v>
      </c>
      <c r="D280" s="52" t="s">
        <v>581</v>
      </c>
      <c r="E280" s="52" t="s">
        <v>583</v>
      </c>
      <c r="F280" s="56">
        <v>14429</v>
      </c>
      <c r="G280" s="56">
        <v>14429</v>
      </c>
      <c r="H280" s="60">
        <f t="shared" si="8"/>
        <v>0</v>
      </c>
    </row>
    <row r="281" spans="1:8" ht="12.75">
      <c r="A281" s="18">
        <f t="shared" si="9"/>
        <v>270</v>
      </c>
      <c r="B281" s="45" t="s">
        <v>335</v>
      </c>
      <c r="C281" s="52" t="s">
        <v>576</v>
      </c>
      <c r="D281" s="52" t="s">
        <v>294</v>
      </c>
      <c r="E281" s="52" t="s">
        <v>444</v>
      </c>
      <c r="F281" s="56">
        <f>SUM(G281-40.32+67)</f>
        <v>81277.0049</v>
      </c>
      <c r="G281" s="56">
        <v>81250.3249</v>
      </c>
      <c r="H281" s="60">
        <f t="shared" si="8"/>
        <v>26.679999999993015</v>
      </c>
    </row>
    <row r="282" spans="1:8" ht="12.75">
      <c r="A282" s="18">
        <f t="shared" si="9"/>
        <v>271</v>
      </c>
      <c r="B282" s="45" t="s">
        <v>417</v>
      </c>
      <c r="C282" s="52" t="s">
        <v>576</v>
      </c>
      <c r="D282" s="52" t="s">
        <v>204</v>
      </c>
      <c r="E282" s="52" t="s">
        <v>444</v>
      </c>
      <c r="F282" s="56">
        <v>935</v>
      </c>
      <c r="G282" s="56">
        <v>935</v>
      </c>
      <c r="H282" s="60">
        <f t="shared" si="8"/>
        <v>0</v>
      </c>
    </row>
    <row r="283" spans="1:8" ht="25.5">
      <c r="A283" s="18">
        <f t="shared" si="9"/>
        <v>272</v>
      </c>
      <c r="B283" s="45" t="s">
        <v>336</v>
      </c>
      <c r="C283" s="52" t="s">
        <v>576</v>
      </c>
      <c r="D283" s="52" t="s">
        <v>170</v>
      </c>
      <c r="E283" s="52" t="s">
        <v>444</v>
      </c>
      <c r="F283" s="56">
        <v>935</v>
      </c>
      <c r="G283" s="56">
        <v>935</v>
      </c>
      <c r="H283" s="60">
        <f t="shared" si="8"/>
        <v>0</v>
      </c>
    </row>
    <row r="284" spans="1:8" ht="12" customHeight="1">
      <c r="A284" s="18">
        <f t="shared" si="9"/>
        <v>273</v>
      </c>
      <c r="B284" s="45" t="s">
        <v>498</v>
      </c>
      <c r="C284" s="52" t="s">
        <v>576</v>
      </c>
      <c r="D284" s="52" t="s">
        <v>170</v>
      </c>
      <c r="E284" s="52" t="s">
        <v>579</v>
      </c>
      <c r="F284" s="56">
        <v>935</v>
      </c>
      <c r="G284" s="56">
        <v>935</v>
      </c>
      <c r="H284" s="60">
        <f t="shared" si="8"/>
        <v>0</v>
      </c>
    </row>
    <row r="285" spans="1:8" ht="1.5" customHeight="1" hidden="1">
      <c r="A285" s="18">
        <f t="shared" si="9"/>
        <v>274</v>
      </c>
      <c r="B285" s="45" t="s">
        <v>179</v>
      </c>
      <c r="C285" s="52" t="s">
        <v>576</v>
      </c>
      <c r="D285" s="52" t="s">
        <v>180</v>
      </c>
      <c r="E285" s="52" t="s">
        <v>444</v>
      </c>
      <c r="F285" s="56">
        <f>SUM(G285-40.32)</f>
        <v>0.004899999999999238</v>
      </c>
      <c r="G285" s="56">
        <v>40.3249</v>
      </c>
      <c r="H285" s="60">
        <f t="shared" si="8"/>
        <v>-40.32</v>
      </c>
    </row>
    <row r="286" spans="1:8" ht="25.5" hidden="1">
      <c r="A286" s="18">
        <f t="shared" si="9"/>
        <v>275</v>
      </c>
      <c r="B286" s="45" t="s">
        <v>499</v>
      </c>
      <c r="C286" s="52" t="s">
        <v>576</v>
      </c>
      <c r="D286" s="52" t="s">
        <v>319</v>
      </c>
      <c r="E286" s="52" t="s">
        <v>444</v>
      </c>
      <c r="F286" s="56">
        <f>SUM(G286-40.32)</f>
        <v>0.004899999999999238</v>
      </c>
      <c r="G286" s="56">
        <v>40.3249</v>
      </c>
      <c r="H286" s="60">
        <f t="shared" si="8"/>
        <v>-40.32</v>
      </c>
    </row>
    <row r="287" spans="1:8" ht="12.75" hidden="1">
      <c r="A287" s="18">
        <f t="shared" si="9"/>
        <v>276</v>
      </c>
      <c r="B287" s="45" t="s">
        <v>500</v>
      </c>
      <c r="C287" s="52" t="s">
        <v>576</v>
      </c>
      <c r="D287" s="52" t="s">
        <v>319</v>
      </c>
      <c r="E287" s="52" t="s">
        <v>320</v>
      </c>
      <c r="F287" s="56">
        <f>SUM(G287-40.32)</f>
        <v>0.004899999999999238</v>
      </c>
      <c r="G287" s="56">
        <v>40.3249</v>
      </c>
      <c r="H287" s="60">
        <f t="shared" si="8"/>
        <v>-40.32</v>
      </c>
    </row>
    <row r="288" spans="1:8" ht="25.5">
      <c r="A288" s="18">
        <v>274</v>
      </c>
      <c r="B288" s="45" t="s">
        <v>260</v>
      </c>
      <c r="C288" s="52" t="s">
        <v>576</v>
      </c>
      <c r="D288" s="52" t="s">
        <v>261</v>
      </c>
      <c r="E288" s="52" t="s">
        <v>444</v>
      </c>
      <c r="F288" s="56">
        <v>67</v>
      </c>
      <c r="G288" s="56">
        <v>0</v>
      </c>
      <c r="H288" s="60">
        <f>E288-G288</f>
        <v>0</v>
      </c>
    </row>
    <row r="289" spans="1:8" ht="25.5">
      <c r="A289" s="18">
        <f t="shared" si="9"/>
        <v>275</v>
      </c>
      <c r="B289" s="45" t="s">
        <v>514</v>
      </c>
      <c r="C289" s="52" t="s">
        <v>576</v>
      </c>
      <c r="D289" s="52" t="s">
        <v>262</v>
      </c>
      <c r="E289" s="52" t="s">
        <v>444</v>
      </c>
      <c r="F289" s="56">
        <v>67</v>
      </c>
      <c r="G289" s="56">
        <v>0</v>
      </c>
      <c r="H289" s="60">
        <f>E289-G289</f>
        <v>0</v>
      </c>
    </row>
    <row r="290" spans="1:8" ht="12.75">
      <c r="A290" s="18">
        <f t="shared" si="9"/>
        <v>276</v>
      </c>
      <c r="B290" s="45" t="s">
        <v>582</v>
      </c>
      <c r="C290" s="52" t="s">
        <v>576</v>
      </c>
      <c r="D290" s="52" t="s">
        <v>262</v>
      </c>
      <c r="E290" s="52" t="s">
        <v>583</v>
      </c>
      <c r="F290" s="56">
        <v>67</v>
      </c>
      <c r="G290" s="56">
        <v>0</v>
      </c>
      <c r="H290" s="60">
        <f>E290-G290</f>
        <v>11</v>
      </c>
    </row>
    <row r="291" spans="1:8" ht="12.75">
      <c r="A291" s="18">
        <f t="shared" si="9"/>
        <v>277</v>
      </c>
      <c r="B291" s="45" t="s">
        <v>414</v>
      </c>
      <c r="C291" s="52" t="s">
        <v>576</v>
      </c>
      <c r="D291" s="52" t="s">
        <v>187</v>
      </c>
      <c r="E291" s="52" t="s">
        <v>444</v>
      </c>
      <c r="F291" s="56">
        <v>74183</v>
      </c>
      <c r="G291" s="56">
        <v>74183</v>
      </c>
      <c r="H291" s="60">
        <f t="shared" si="8"/>
        <v>0</v>
      </c>
    </row>
    <row r="292" spans="1:8" ht="25.5">
      <c r="A292" s="18">
        <f t="shared" si="9"/>
        <v>278</v>
      </c>
      <c r="B292" s="45" t="s">
        <v>337</v>
      </c>
      <c r="C292" s="52" t="s">
        <v>576</v>
      </c>
      <c r="D292" s="52" t="s">
        <v>276</v>
      </c>
      <c r="E292" s="52" t="s">
        <v>444</v>
      </c>
      <c r="F292" s="56">
        <v>67885</v>
      </c>
      <c r="G292" s="56">
        <v>67885</v>
      </c>
      <c r="H292" s="60">
        <f t="shared" si="8"/>
        <v>0</v>
      </c>
    </row>
    <row r="293" spans="1:8" ht="12.75">
      <c r="A293" s="18">
        <f t="shared" si="9"/>
        <v>279</v>
      </c>
      <c r="B293" s="45" t="s">
        <v>497</v>
      </c>
      <c r="C293" s="52" t="s">
        <v>576</v>
      </c>
      <c r="D293" s="52" t="s">
        <v>276</v>
      </c>
      <c r="E293" s="52" t="s">
        <v>583</v>
      </c>
      <c r="F293" s="56">
        <v>67885</v>
      </c>
      <c r="G293" s="56">
        <v>67885</v>
      </c>
      <c r="H293" s="60">
        <f t="shared" si="8"/>
        <v>0</v>
      </c>
    </row>
    <row r="294" spans="1:8" ht="63.75">
      <c r="A294" s="18">
        <f t="shared" si="9"/>
        <v>280</v>
      </c>
      <c r="B294" s="45" t="s">
        <v>509</v>
      </c>
      <c r="C294" s="52" t="s">
        <v>576</v>
      </c>
      <c r="D294" s="52" t="s">
        <v>555</v>
      </c>
      <c r="E294" s="52" t="s">
        <v>444</v>
      </c>
      <c r="F294" s="56">
        <v>250</v>
      </c>
      <c r="G294" s="56">
        <v>250</v>
      </c>
      <c r="H294" s="60">
        <f t="shared" si="8"/>
        <v>0</v>
      </c>
    </row>
    <row r="295" spans="1:8" ht="12.75">
      <c r="A295" s="18">
        <f t="shared" si="9"/>
        <v>281</v>
      </c>
      <c r="B295" s="45" t="s">
        <v>497</v>
      </c>
      <c r="C295" s="52" t="s">
        <v>576</v>
      </c>
      <c r="D295" s="52" t="s">
        <v>555</v>
      </c>
      <c r="E295" s="52" t="s">
        <v>583</v>
      </c>
      <c r="F295" s="56">
        <v>250</v>
      </c>
      <c r="G295" s="56">
        <v>250</v>
      </c>
      <c r="H295" s="60">
        <f t="shared" si="8"/>
        <v>0</v>
      </c>
    </row>
    <row r="296" spans="1:8" ht="63.75">
      <c r="A296" s="18">
        <f t="shared" si="9"/>
        <v>282</v>
      </c>
      <c r="B296" s="45" t="s">
        <v>501</v>
      </c>
      <c r="C296" s="52" t="s">
        <v>576</v>
      </c>
      <c r="D296" s="52" t="s">
        <v>410</v>
      </c>
      <c r="E296" s="52" t="s">
        <v>444</v>
      </c>
      <c r="F296" s="56">
        <v>100</v>
      </c>
      <c r="G296" s="56">
        <v>100</v>
      </c>
      <c r="H296" s="60">
        <f t="shared" si="8"/>
        <v>0</v>
      </c>
    </row>
    <row r="297" spans="1:8" ht="12.75">
      <c r="A297" s="18">
        <f t="shared" si="9"/>
        <v>283</v>
      </c>
      <c r="B297" s="45" t="s">
        <v>497</v>
      </c>
      <c r="C297" s="52" t="s">
        <v>576</v>
      </c>
      <c r="D297" s="52" t="s">
        <v>410</v>
      </c>
      <c r="E297" s="52" t="s">
        <v>583</v>
      </c>
      <c r="F297" s="56">
        <v>100</v>
      </c>
      <c r="G297" s="56">
        <v>100</v>
      </c>
      <c r="H297" s="60">
        <f t="shared" si="8"/>
        <v>0</v>
      </c>
    </row>
    <row r="298" spans="1:8" ht="38.25">
      <c r="A298" s="18">
        <f t="shared" si="9"/>
        <v>284</v>
      </c>
      <c r="B298" s="45" t="s">
        <v>502</v>
      </c>
      <c r="C298" s="52" t="s">
        <v>576</v>
      </c>
      <c r="D298" s="52" t="s">
        <v>411</v>
      </c>
      <c r="E298" s="52" t="s">
        <v>444</v>
      </c>
      <c r="F298" s="56">
        <v>5948</v>
      </c>
      <c r="G298" s="56">
        <v>5948</v>
      </c>
      <c r="H298" s="60">
        <f t="shared" si="8"/>
        <v>0</v>
      </c>
    </row>
    <row r="299" spans="1:8" ht="12.75">
      <c r="A299" s="18">
        <f t="shared" si="9"/>
        <v>285</v>
      </c>
      <c r="B299" s="45" t="s">
        <v>497</v>
      </c>
      <c r="C299" s="52" t="s">
        <v>576</v>
      </c>
      <c r="D299" s="52" t="s">
        <v>411</v>
      </c>
      <c r="E299" s="52" t="s">
        <v>583</v>
      </c>
      <c r="F299" s="56">
        <v>5948</v>
      </c>
      <c r="G299" s="56">
        <v>5948</v>
      </c>
      <c r="H299" s="60">
        <f t="shared" si="8"/>
        <v>0</v>
      </c>
    </row>
    <row r="300" spans="1:8" ht="12.75">
      <c r="A300" s="18">
        <f t="shared" si="9"/>
        <v>286</v>
      </c>
      <c r="B300" s="45" t="s">
        <v>340</v>
      </c>
      <c r="C300" s="52" t="s">
        <v>576</v>
      </c>
      <c r="D300" s="52" t="s">
        <v>566</v>
      </c>
      <c r="E300" s="52" t="s">
        <v>444</v>
      </c>
      <c r="F300" s="56">
        <v>6092</v>
      </c>
      <c r="G300" s="56">
        <v>6092</v>
      </c>
      <c r="H300" s="60">
        <f t="shared" si="8"/>
        <v>0</v>
      </c>
    </row>
    <row r="301" spans="1:8" ht="51">
      <c r="A301" s="18">
        <f t="shared" si="9"/>
        <v>287</v>
      </c>
      <c r="B301" s="45" t="s">
        <v>474</v>
      </c>
      <c r="C301" s="52" t="s">
        <v>576</v>
      </c>
      <c r="D301" s="52" t="s">
        <v>568</v>
      </c>
      <c r="E301" s="52" t="s">
        <v>444</v>
      </c>
      <c r="F301" s="56">
        <v>6092</v>
      </c>
      <c r="G301" s="56">
        <v>6092</v>
      </c>
      <c r="H301" s="60">
        <f t="shared" si="8"/>
        <v>0</v>
      </c>
    </row>
    <row r="302" spans="1:8" ht="12.75">
      <c r="A302" s="18">
        <f t="shared" si="9"/>
        <v>288</v>
      </c>
      <c r="B302" s="45" t="s">
        <v>497</v>
      </c>
      <c r="C302" s="52" t="s">
        <v>576</v>
      </c>
      <c r="D302" s="52" t="s">
        <v>568</v>
      </c>
      <c r="E302" s="52" t="s">
        <v>583</v>
      </c>
      <c r="F302" s="56">
        <v>6092</v>
      </c>
      <c r="G302" s="56">
        <v>6092</v>
      </c>
      <c r="H302" s="60">
        <f>F302-G302</f>
        <v>0</v>
      </c>
    </row>
    <row r="303" spans="2:8" ht="12.75">
      <c r="B303" s="95" t="s">
        <v>171</v>
      </c>
      <c r="C303" s="95"/>
      <c r="D303" s="95"/>
      <c r="E303" s="95"/>
      <c r="F303" s="65">
        <f>559795.7216+25+222.42-40.32+73.73</f>
        <v>560076.5516000001</v>
      </c>
      <c r="G303" s="57">
        <f>557995.6769+882.61</f>
        <v>558878.2869</v>
      </c>
      <c r="H303" s="60">
        <f>F303-G303</f>
        <v>1198.2647000001743</v>
      </c>
    </row>
    <row r="322" ht="12">
      <c r="F322" s="78"/>
    </row>
    <row r="323" ht="12">
      <c r="F323" s="78"/>
    </row>
  </sheetData>
  <sheetProtection/>
  <autoFilter ref="A11:J11"/>
  <mergeCells count="2">
    <mergeCell ref="A8:F8"/>
    <mergeCell ref="B303:E30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334"/>
  <sheetViews>
    <sheetView zoomScalePageLayoutView="0" workbookViewId="0" topLeftCell="A299">
      <selection activeCell="J284" sqref="J284"/>
    </sheetView>
  </sheetViews>
  <sheetFormatPr defaultColWidth="9.00390625" defaultRowHeight="12.75"/>
  <cols>
    <col min="1" max="1" width="4.75390625" style="36" customWidth="1"/>
    <col min="2" max="2" width="68.875" style="12" customWidth="1"/>
    <col min="3" max="3" width="4.75390625" style="12" customWidth="1"/>
    <col min="4" max="5" width="6.75390625" style="12" customWidth="1"/>
    <col min="6" max="6" width="5.75390625" style="12" customWidth="1"/>
    <col min="7" max="7" width="10.375" style="12" customWidth="1"/>
    <col min="8" max="8" width="9.625" style="12" hidden="1" customWidth="1"/>
    <col min="9" max="9" width="9.75390625" style="12" hidden="1" customWidth="1"/>
    <col min="10" max="16384" width="9.125" style="12" customWidth="1"/>
  </cols>
  <sheetData>
    <row r="1" spans="3:8" ht="12.75">
      <c r="C1" s="33"/>
      <c r="D1" s="33"/>
      <c r="G1" s="32" t="s">
        <v>209</v>
      </c>
      <c r="H1" s="32"/>
    </row>
    <row r="2" spans="3:8" ht="12.75">
      <c r="C2" s="33"/>
      <c r="D2" s="33"/>
      <c r="G2" s="32" t="s">
        <v>441</v>
      </c>
      <c r="H2" s="32"/>
    </row>
    <row r="3" spans="3:8" ht="12.75">
      <c r="C3" s="33"/>
      <c r="D3" s="33"/>
      <c r="G3" s="32" t="s">
        <v>442</v>
      </c>
      <c r="H3" s="32"/>
    </row>
    <row r="4" spans="3:8" ht="12.75">
      <c r="C4" s="33"/>
      <c r="D4" s="33"/>
      <c r="G4" s="32" t="s">
        <v>443</v>
      </c>
      <c r="H4" s="32"/>
    </row>
    <row r="5" spans="3:8" ht="12.75">
      <c r="C5" s="33"/>
      <c r="D5" s="33"/>
      <c r="G5" s="32" t="s">
        <v>442</v>
      </c>
      <c r="H5" s="32"/>
    </row>
    <row r="6" spans="3:8" ht="12.75">
      <c r="C6" s="33"/>
      <c r="D6" s="33"/>
      <c r="G6" s="32" t="s">
        <v>309</v>
      </c>
      <c r="H6" s="32"/>
    </row>
    <row r="7" spans="3:4" ht="12.75">
      <c r="C7" s="33"/>
      <c r="D7" s="33"/>
    </row>
    <row r="8" spans="1:7" ht="12.75">
      <c r="A8" s="96" t="s">
        <v>216</v>
      </c>
      <c r="B8" s="97"/>
      <c r="C8" s="97"/>
      <c r="D8" s="97"/>
      <c r="E8" s="97"/>
      <c r="F8" s="97"/>
      <c r="G8" s="97"/>
    </row>
    <row r="9" spans="2:8" ht="12.75">
      <c r="B9" s="37"/>
      <c r="C9" s="37"/>
      <c r="D9" s="37"/>
      <c r="E9" s="37"/>
      <c r="F9" s="37"/>
      <c r="G9" s="37"/>
      <c r="H9" s="37"/>
    </row>
    <row r="10" spans="1:9" ht="102">
      <c r="A10" s="38" t="s">
        <v>300</v>
      </c>
      <c r="B10" s="39" t="s">
        <v>54</v>
      </c>
      <c r="C10" s="39" t="s">
        <v>55</v>
      </c>
      <c r="D10" s="39" t="s">
        <v>56</v>
      </c>
      <c r="E10" s="39" t="s">
        <v>53</v>
      </c>
      <c r="F10" s="39" t="s">
        <v>57</v>
      </c>
      <c r="G10" s="39" t="s">
        <v>58</v>
      </c>
      <c r="H10" s="16" t="s">
        <v>510</v>
      </c>
      <c r="I10" s="58" t="s">
        <v>511</v>
      </c>
    </row>
    <row r="11" spans="1:9" ht="12.75">
      <c r="A11" s="40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</row>
    <row r="12" spans="1:9" ht="12.75">
      <c r="A12" s="66">
        <v>1</v>
      </c>
      <c r="B12" s="63" t="s">
        <v>293</v>
      </c>
      <c r="C12" s="64" t="s">
        <v>205</v>
      </c>
      <c r="D12" s="64" t="s">
        <v>445</v>
      </c>
      <c r="E12" s="64" t="s">
        <v>294</v>
      </c>
      <c r="F12" s="64" t="s">
        <v>444</v>
      </c>
      <c r="G12" s="61">
        <f>SUM(H12-100-40.32+67)</f>
        <v>222961.1328</v>
      </c>
      <c r="H12" s="56">
        <v>223034.4528</v>
      </c>
      <c r="I12" s="67">
        <f>G12-H12</f>
        <v>-73.32000000000698</v>
      </c>
    </row>
    <row r="13" spans="1:9" ht="12.75">
      <c r="A13" s="35">
        <v>2</v>
      </c>
      <c r="B13" s="45" t="s">
        <v>206</v>
      </c>
      <c r="C13" s="52" t="s">
        <v>205</v>
      </c>
      <c r="D13" s="52" t="s">
        <v>397</v>
      </c>
      <c r="E13" s="52" t="s">
        <v>294</v>
      </c>
      <c r="F13" s="52" t="s">
        <v>444</v>
      </c>
      <c r="G13" s="80">
        <f>SUM(H13-100)</f>
        <v>29206.0879</v>
      </c>
      <c r="H13" s="56">
        <v>29306.0879</v>
      </c>
      <c r="I13" s="67">
        <f aca="true" t="shared" si="0" ref="I13:I76">G13-H13</f>
        <v>-100</v>
      </c>
    </row>
    <row r="14" spans="1:9" ht="27" customHeight="1">
      <c r="A14" s="35">
        <f>1+A13</f>
        <v>3</v>
      </c>
      <c r="B14" s="45" t="s">
        <v>207</v>
      </c>
      <c r="C14" s="52" t="s">
        <v>205</v>
      </c>
      <c r="D14" s="52" t="s">
        <v>398</v>
      </c>
      <c r="E14" s="52" t="s">
        <v>294</v>
      </c>
      <c r="F14" s="52" t="s">
        <v>444</v>
      </c>
      <c r="G14" s="56">
        <v>1024</v>
      </c>
      <c r="H14" s="56">
        <v>1024</v>
      </c>
      <c r="I14" s="67">
        <f t="shared" si="0"/>
        <v>0</v>
      </c>
    </row>
    <row r="15" spans="1:9" ht="36.75" customHeight="1">
      <c r="A15" s="35">
        <f aca="true" t="shared" si="1" ref="A15:A78">1+A14</f>
        <v>4</v>
      </c>
      <c r="B15" s="45" t="s">
        <v>295</v>
      </c>
      <c r="C15" s="52" t="s">
        <v>205</v>
      </c>
      <c r="D15" s="52" t="s">
        <v>398</v>
      </c>
      <c r="E15" s="52" t="s">
        <v>172</v>
      </c>
      <c r="F15" s="52" t="s">
        <v>444</v>
      </c>
      <c r="G15" s="56">
        <v>1024</v>
      </c>
      <c r="H15" s="56">
        <v>1024</v>
      </c>
      <c r="I15" s="67">
        <f t="shared" si="0"/>
        <v>0</v>
      </c>
    </row>
    <row r="16" spans="1:9" ht="12.75">
      <c r="A16" s="35">
        <f t="shared" si="1"/>
        <v>5</v>
      </c>
      <c r="B16" s="45" t="s">
        <v>296</v>
      </c>
      <c r="C16" s="52" t="s">
        <v>205</v>
      </c>
      <c r="D16" s="52" t="s">
        <v>398</v>
      </c>
      <c r="E16" s="52" t="s">
        <v>399</v>
      </c>
      <c r="F16" s="52" t="s">
        <v>444</v>
      </c>
      <c r="G16" s="56">
        <v>1024</v>
      </c>
      <c r="H16" s="56">
        <v>1024</v>
      </c>
      <c r="I16" s="67">
        <f t="shared" si="0"/>
        <v>0</v>
      </c>
    </row>
    <row r="17" spans="1:9" ht="13.5" customHeight="1">
      <c r="A17" s="35">
        <f t="shared" si="1"/>
        <v>6</v>
      </c>
      <c r="B17" s="45" t="s">
        <v>408</v>
      </c>
      <c r="C17" s="52" t="s">
        <v>205</v>
      </c>
      <c r="D17" s="52" t="s">
        <v>398</v>
      </c>
      <c r="E17" s="52" t="s">
        <v>399</v>
      </c>
      <c r="F17" s="52" t="s">
        <v>400</v>
      </c>
      <c r="G17" s="56">
        <v>1024</v>
      </c>
      <c r="H17" s="56">
        <v>1024</v>
      </c>
      <c r="I17" s="67">
        <f t="shared" si="0"/>
        <v>0</v>
      </c>
    </row>
    <row r="18" spans="1:9" ht="39" customHeight="1">
      <c r="A18" s="35">
        <f t="shared" si="1"/>
        <v>7</v>
      </c>
      <c r="B18" s="45" t="s">
        <v>406</v>
      </c>
      <c r="C18" s="52" t="s">
        <v>205</v>
      </c>
      <c r="D18" s="52" t="s">
        <v>361</v>
      </c>
      <c r="E18" s="52" t="s">
        <v>294</v>
      </c>
      <c r="F18" s="52" t="s">
        <v>444</v>
      </c>
      <c r="G18" s="56">
        <v>14111.96</v>
      </c>
      <c r="H18" s="56">
        <v>14111.96</v>
      </c>
      <c r="I18" s="67">
        <f t="shared" si="0"/>
        <v>0</v>
      </c>
    </row>
    <row r="19" spans="1:9" ht="39" customHeight="1">
      <c r="A19" s="35">
        <f t="shared" si="1"/>
        <v>8</v>
      </c>
      <c r="B19" s="45" t="s">
        <v>295</v>
      </c>
      <c r="C19" s="52" t="s">
        <v>205</v>
      </c>
      <c r="D19" s="52" t="s">
        <v>361</v>
      </c>
      <c r="E19" s="52" t="s">
        <v>172</v>
      </c>
      <c r="F19" s="52" t="s">
        <v>444</v>
      </c>
      <c r="G19" s="56">
        <v>14111.96</v>
      </c>
      <c r="H19" s="56">
        <v>14111.96</v>
      </c>
      <c r="I19" s="67">
        <f t="shared" si="0"/>
        <v>0</v>
      </c>
    </row>
    <row r="20" spans="1:9" ht="12.75">
      <c r="A20" s="35">
        <f t="shared" si="1"/>
        <v>9</v>
      </c>
      <c r="B20" s="45" t="s">
        <v>409</v>
      </c>
      <c r="C20" s="52" t="s">
        <v>205</v>
      </c>
      <c r="D20" s="52" t="s">
        <v>361</v>
      </c>
      <c r="E20" s="52" t="s">
        <v>402</v>
      </c>
      <c r="F20" s="52" t="s">
        <v>444</v>
      </c>
      <c r="G20" s="56">
        <v>14111.96</v>
      </c>
      <c r="H20" s="56">
        <v>14111.96</v>
      </c>
      <c r="I20" s="67">
        <f t="shared" si="0"/>
        <v>0</v>
      </c>
    </row>
    <row r="21" spans="1:9" ht="13.5" customHeight="1">
      <c r="A21" s="35">
        <f t="shared" si="1"/>
        <v>10</v>
      </c>
      <c r="B21" s="45" t="s">
        <v>408</v>
      </c>
      <c r="C21" s="52" t="s">
        <v>205</v>
      </c>
      <c r="D21" s="52" t="s">
        <v>361</v>
      </c>
      <c r="E21" s="52" t="s">
        <v>402</v>
      </c>
      <c r="F21" s="52" t="s">
        <v>400</v>
      </c>
      <c r="G21" s="56">
        <v>14111.96</v>
      </c>
      <c r="H21" s="56">
        <v>14111.96</v>
      </c>
      <c r="I21" s="67">
        <f t="shared" si="0"/>
        <v>0</v>
      </c>
    </row>
    <row r="22" spans="1:9" ht="28.5" customHeight="1">
      <c r="A22" s="35">
        <f t="shared" si="1"/>
        <v>11</v>
      </c>
      <c r="B22" s="45" t="s">
        <v>537</v>
      </c>
      <c r="C22" s="52" t="s">
        <v>205</v>
      </c>
      <c r="D22" s="52" t="s">
        <v>538</v>
      </c>
      <c r="E22" s="52" t="s">
        <v>294</v>
      </c>
      <c r="F22" s="52" t="s">
        <v>444</v>
      </c>
      <c r="G22" s="56">
        <v>6516.64</v>
      </c>
      <c r="H22" s="56">
        <v>6516.64</v>
      </c>
      <c r="I22" s="67">
        <f t="shared" si="0"/>
        <v>0</v>
      </c>
    </row>
    <row r="23" spans="1:9" ht="40.5" customHeight="1">
      <c r="A23" s="35">
        <f t="shared" si="1"/>
        <v>12</v>
      </c>
      <c r="B23" s="45" t="s">
        <v>295</v>
      </c>
      <c r="C23" s="52" t="s">
        <v>205</v>
      </c>
      <c r="D23" s="52" t="s">
        <v>538</v>
      </c>
      <c r="E23" s="52" t="s">
        <v>172</v>
      </c>
      <c r="F23" s="52" t="s">
        <v>444</v>
      </c>
      <c r="G23" s="56">
        <v>5788.64</v>
      </c>
      <c r="H23" s="56">
        <v>5788.64</v>
      </c>
      <c r="I23" s="67">
        <f t="shared" si="0"/>
        <v>0</v>
      </c>
    </row>
    <row r="24" spans="1:9" ht="12.75">
      <c r="A24" s="35">
        <f t="shared" si="1"/>
        <v>13</v>
      </c>
      <c r="B24" s="45" t="s">
        <v>409</v>
      </c>
      <c r="C24" s="52" t="s">
        <v>205</v>
      </c>
      <c r="D24" s="52" t="s">
        <v>538</v>
      </c>
      <c r="E24" s="52" t="s">
        <v>402</v>
      </c>
      <c r="F24" s="52" t="s">
        <v>444</v>
      </c>
      <c r="G24" s="56">
        <v>5788.64</v>
      </c>
      <c r="H24" s="56">
        <v>5788.64</v>
      </c>
      <c r="I24" s="67">
        <f t="shared" si="0"/>
        <v>0</v>
      </c>
    </row>
    <row r="25" spans="1:9" ht="14.25" customHeight="1">
      <c r="A25" s="35">
        <f t="shared" si="1"/>
        <v>14</v>
      </c>
      <c r="B25" s="45" t="s">
        <v>408</v>
      </c>
      <c r="C25" s="52" t="s">
        <v>205</v>
      </c>
      <c r="D25" s="52" t="s">
        <v>538</v>
      </c>
      <c r="E25" s="52" t="s">
        <v>402</v>
      </c>
      <c r="F25" s="52" t="s">
        <v>400</v>
      </c>
      <c r="G25" s="56">
        <v>5788.64</v>
      </c>
      <c r="H25" s="56">
        <v>5788.64</v>
      </c>
      <c r="I25" s="67">
        <f t="shared" si="0"/>
        <v>0</v>
      </c>
    </row>
    <row r="26" spans="1:9" ht="12.75">
      <c r="A26" s="35">
        <f t="shared" si="1"/>
        <v>15</v>
      </c>
      <c r="B26" s="45" t="s">
        <v>539</v>
      </c>
      <c r="C26" s="52" t="s">
        <v>205</v>
      </c>
      <c r="D26" s="52" t="s">
        <v>538</v>
      </c>
      <c r="E26" s="52" t="s">
        <v>187</v>
      </c>
      <c r="F26" s="52" t="s">
        <v>444</v>
      </c>
      <c r="G26" s="56">
        <v>728</v>
      </c>
      <c r="H26" s="56">
        <v>728</v>
      </c>
      <c r="I26" s="67">
        <f t="shared" si="0"/>
        <v>0</v>
      </c>
    </row>
    <row r="27" spans="1:9" ht="27" customHeight="1">
      <c r="A27" s="35">
        <f t="shared" si="1"/>
        <v>16</v>
      </c>
      <c r="B27" s="45" t="s">
        <v>611</v>
      </c>
      <c r="C27" s="52" t="s">
        <v>205</v>
      </c>
      <c r="D27" s="52" t="s">
        <v>538</v>
      </c>
      <c r="E27" s="52" t="s">
        <v>540</v>
      </c>
      <c r="F27" s="52" t="s">
        <v>444</v>
      </c>
      <c r="G27" s="56">
        <v>728</v>
      </c>
      <c r="H27" s="56">
        <v>728</v>
      </c>
      <c r="I27" s="67">
        <f t="shared" si="0"/>
        <v>0</v>
      </c>
    </row>
    <row r="28" spans="1:9" ht="14.25" customHeight="1">
      <c r="A28" s="35">
        <f t="shared" si="1"/>
        <v>17</v>
      </c>
      <c r="B28" s="45" t="s">
        <v>408</v>
      </c>
      <c r="C28" s="52" t="s">
        <v>205</v>
      </c>
      <c r="D28" s="52" t="s">
        <v>538</v>
      </c>
      <c r="E28" s="52" t="s">
        <v>540</v>
      </c>
      <c r="F28" s="52" t="s">
        <v>400</v>
      </c>
      <c r="G28" s="56">
        <v>728</v>
      </c>
      <c r="H28" s="56">
        <v>728</v>
      </c>
      <c r="I28" s="67">
        <f t="shared" si="0"/>
        <v>0</v>
      </c>
    </row>
    <row r="29" spans="1:9" ht="12.75">
      <c r="A29" s="35">
        <f t="shared" si="1"/>
        <v>18</v>
      </c>
      <c r="B29" s="45" t="s">
        <v>179</v>
      </c>
      <c r="C29" s="52" t="s">
        <v>205</v>
      </c>
      <c r="D29" s="52" t="s">
        <v>542</v>
      </c>
      <c r="E29" s="52" t="s">
        <v>294</v>
      </c>
      <c r="F29" s="52" t="s">
        <v>444</v>
      </c>
      <c r="G29" s="56">
        <f>SUM(H29-100)</f>
        <v>278.2276</v>
      </c>
      <c r="H29" s="56">
        <v>378.2276</v>
      </c>
      <c r="I29" s="67">
        <f t="shared" si="0"/>
        <v>-100</v>
      </c>
    </row>
    <row r="30" spans="1:9" ht="12.75">
      <c r="A30" s="35">
        <f t="shared" si="1"/>
        <v>19</v>
      </c>
      <c r="B30" s="45" t="s">
        <v>543</v>
      </c>
      <c r="C30" s="52" t="s">
        <v>205</v>
      </c>
      <c r="D30" s="52" t="s">
        <v>542</v>
      </c>
      <c r="E30" s="52" t="s">
        <v>180</v>
      </c>
      <c r="F30" s="52" t="s">
        <v>444</v>
      </c>
      <c r="G30" s="56">
        <f>SUM(H30-100)</f>
        <v>278.2276</v>
      </c>
      <c r="H30" s="56">
        <v>378.2276</v>
      </c>
      <c r="I30" s="67">
        <f t="shared" si="0"/>
        <v>-100</v>
      </c>
    </row>
    <row r="31" spans="1:9" ht="12.75">
      <c r="A31" s="35">
        <f t="shared" si="1"/>
        <v>20</v>
      </c>
      <c r="B31" s="45" t="s">
        <v>544</v>
      </c>
      <c r="C31" s="52" t="s">
        <v>205</v>
      </c>
      <c r="D31" s="52" t="s">
        <v>542</v>
      </c>
      <c r="E31" s="52" t="s">
        <v>364</v>
      </c>
      <c r="F31" s="52" t="s">
        <v>444</v>
      </c>
      <c r="G31" s="56">
        <f>SUM(H31-100)</f>
        <v>278.2276</v>
      </c>
      <c r="H31" s="56">
        <v>378.2276</v>
      </c>
      <c r="I31" s="67">
        <f t="shared" si="0"/>
        <v>-100</v>
      </c>
    </row>
    <row r="32" spans="1:9" ht="12.75">
      <c r="A32" s="35">
        <f t="shared" si="1"/>
        <v>21</v>
      </c>
      <c r="B32" s="45" t="s">
        <v>545</v>
      </c>
      <c r="C32" s="52" t="s">
        <v>205</v>
      </c>
      <c r="D32" s="52" t="s">
        <v>542</v>
      </c>
      <c r="E32" s="52" t="s">
        <v>364</v>
      </c>
      <c r="F32" s="52" t="s">
        <v>363</v>
      </c>
      <c r="G32" s="56">
        <f>SUM(H32-100)</f>
        <v>278.2276</v>
      </c>
      <c r="H32" s="56">
        <v>378.2276</v>
      </c>
      <c r="I32" s="67">
        <f t="shared" si="0"/>
        <v>-100</v>
      </c>
    </row>
    <row r="33" spans="1:9" ht="12.75">
      <c r="A33" s="35">
        <f t="shared" si="1"/>
        <v>22</v>
      </c>
      <c r="B33" s="45" t="s">
        <v>407</v>
      </c>
      <c r="C33" s="52" t="s">
        <v>205</v>
      </c>
      <c r="D33" s="52" t="s">
        <v>277</v>
      </c>
      <c r="E33" s="52" t="s">
        <v>294</v>
      </c>
      <c r="F33" s="52" t="s">
        <v>444</v>
      </c>
      <c r="G33" s="56">
        <v>7275.2603</v>
      </c>
      <c r="H33" s="56">
        <v>7275.2603</v>
      </c>
      <c r="I33" s="67">
        <f t="shared" si="0"/>
        <v>0</v>
      </c>
    </row>
    <row r="34" spans="1:9" ht="14.25" customHeight="1">
      <c r="A34" s="35">
        <f t="shared" si="1"/>
        <v>23</v>
      </c>
      <c r="B34" s="45" t="s">
        <v>546</v>
      </c>
      <c r="C34" s="52" t="s">
        <v>205</v>
      </c>
      <c r="D34" s="52" t="s">
        <v>277</v>
      </c>
      <c r="E34" s="52" t="s">
        <v>204</v>
      </c>
      <c r="F34" s="52" t="s">
        <v>444</v>
      </c>
      <c r="G34" s="56">
        <v>310.8</v>
      </c>
      <c r="H34" s="56">
        <v>310.8</v>
      </c>
      <c r="I34" s="67">
        <f t="shared" si="0"/>
        <v>0</v>
      </c>
    </row>
    <row r="35" spans="1:9" ht="27" customHeight="1">
      <c r="A35" s="35">
        <f t="shared" si="1"/>
        <v>24</v>
      </c>
      <c r="B35" s="45" t="s">
        <v>547</v>
      </c>
      <c r="C35" s="52" t="s">
        <v>205</v>
      </c>
      <c r="D35" s="52" t="s">
        <v>277</v>
      </c>
      <c r="E35" s="52" t="s">
        <v>548</v>
      </c>
      <c r="F35" s="52" t="s">
        <v>444</v>
      </c>
      <c r="G35" s="56">
        <v>310.8</v>
      </c>
      <c r="H35" s="56">
        <v>310.8</v>
      </c>
      <c r="I35" s="67">
        <f t="shared" si="0"/>
        <v>0</v>
      </c>
    </row>
    <row r="36" spans="1:9" ht="12.75" customHeight="1">
      <c r="A36" s="35">
        <f t="shared" si="1"/>
        <v>25</v>
      </c>
      <c r="B36" s="45" t="s">
        <v>408</v>
      </c>
      <c r="C36" s="52" t="s">
        <v>205</v>
      </c>
      <c r="D36" s="52" t="s">
        <v>277</v>
      </c>
      <c r="E36" s="52" t="s">
        <v>548</v>
      </c>
      <c r="F36" s="52" t="s">
        <v>400</v>
      </c>
      <c r="G36" s="56">
        <v>310.8</v>
      </c>
      <c r="H36" s="56">
        <v>310.8</v>
      </c>
      <c r="I36" s="67">
        <f t="shared" si="0"/>
        <v>0</v>
      </c>
    </row>
    <row r="37" spans="1:9" ht="38.25" customHeight="1">
      <c r="A37" s="35">
        <f t="shared" si="1"/>
        <v>26</v>
      </c>
      <c r="B37" s="45" t="s">
        <v>295</v>
      </c>
      <c r="C37" s="52" t="s">
        <v>205</v>
      </c>
      <c r="D37" s="52" t="s">
        <v>277</v>
      </c>
      <c r="E37" s="52" t="s">
        <v>172</v>
      </c>
      <c r="F37" s="52" t="s">
        <v>444</v>
      </c>
      <c r="G37" s="56">
        <v>222.5</v>
      </c>
      <c r="H37" s="56">
        <v>222.5</v>
      </c>
      <c r="I37" s="67">
        <f t="shared" si="0"/>
        <v>0</v>
      </c>
    </row>
    <row r="38" spans="1:9" ht="12.75">
      <c r="A38" s="35">
        <f t="shared" si="1"/>
        <v>27</v>
      </c>
      <c r="B38" s="45" t="s">
        <v>409</v>
      </c>
      <c r="C38" s="52" t="s">
        <v>205</v>
      </c>
      <c r="D38" s="52" t="s">
        <v>277</v>
      </c>
      <c r="E38" s="52" t="s">
        <v>402</v>
      </c>
      <c r="F38" s="52" t="s">
        <v>444</v>
      </c>
      <c r="G38" s="56">
        <v>222.5</v>
      </c>
      <c r="H38" s="56">
        <v>222.5</v>
      </c>
      <c r="I38" s="67">
        <f t="shared" si="0"/>
        <v>0</v>
      </c>
    </row>
    <row r="39" spans="1:9" ht="15" customHeight="1">
      <c r="A39" s="35">
        <f t="shared" si="1"/>
        <v>28</v>
      </c>
      <c r="B39" s="45" t="s">
        <v>408</v>
      </c>
      <c r="C39" s="52" t="s">
        <v>205</v>
      </c>
      <c r="D39" s="52" t="s">
        <v>277</v>
      </c>
      <c r="E39" s="52" t="s">
        <v>402</v>
      </c>
      <c r="F39" s="52" t="s">
        <v>400</v>
      </c>
      <c r="G39" s="56">
        <v>222.5</v>
      </c>
      <c r="H39" s="56">
        <v>222.5</v>
      </c>
      <c r="I39" s="67">
        <f t="shared" si="0"/>
        <v>0</v>
      </c>
    </row>
    <row r="40" spans="1:9" ht="25.5">
      <c r="A40" s="35">
        <f t="shared" si="1"/>
        <v>29</v>
      </c>
      <c r="B40" s="45" t="s">
        <v>515</v>
      </c>
      <c r="C40" s="52" t="s">
        <v>205</v>
      </c>
      <c r="D40" s="52" t="s">
        <v>277</v>
      </c>
      <c r="E40" s="52" t="s">
        <v>310</v>
      </c>
      <c r="F40" s="52" t="s">
        <v>444</v>
      </c>
      <c r="G40" s="56">
        <v>1596.5</v>
      </c>
      <c r="H40" s="56">
        <v>1596.5</v>
      </c>
      <c r="I40" s="67">
        <f t="shared" si="0"/>
        <v>0</v>
      </c>
    </row>
    <row r="41" spans="1:9" ht="25.5">
      <c r="A41" s="35">
        <f t="shared" si="1"/>
        <v>30</v>
      </c>
      <c r="B41" s="45" t="s">
        <v>516</v>
      </c>
      <c r="C41" s="52" t="s">
        <v>205</v>
      </c>
      <c r="D41" s="52" t="s">
        <v>277</v>
      </c>
      <c r="E41" s="52" t="s">
        <v>311</v>
      </c>
      <c r="F41" s="52" t="s">
        <v>444</v>
      </c>
      <c r="G41" s="56">
        <v>1496.5</v>
      </c>
      <c r="H41" s="56">
        <v>1496.5</v>
      </c>
      <c r="I41" s="67">
        <f t="shared" si="0"/>
        <v>0</v>
      </c>
    </row>
    <row r="42" spans="1:9" ht="15" customHeight="1">
      <c r="A42" s="35">
        <f t="shared" si="1"/>
        <v>31</v>
      </c>
      <c r="B42" s="45" t="s">
        <v>408</v>
      </c>
      <c r="C42" s="52" t="s">
        <v>205</v>
      </c>
      <c r="D42" s="52" t="s">
        <v>277</v>
      </c>
      <c r="E42" s="52" t="s">
        <v>311</v>
      </c>
      <c r="F42" s="52" t="s">
        <v>400</v>
      </c>
      <c r="G42" s="56">
        <v>1496.5</v>
      </c>
      <c r="H42" s="56">
        <v>1496.5</v>
      </c>
      <c r="I42" s="67">
        <f t="shared" si="0"/>
        <v>0</v>
      </c>
    </row>
    <row r="43" spans="1:9" ht="38.25">
      <c r="A43" s="35">
        <f t="shared" si="1"/>
        <v>32</v>
      </c>
      <c r="B43" s="45" t="s">
        <v>517</v>
      </c>
      <c r="C43" s="52" t="s">
        <v>205</v>
      </c>
      <c r="D43" s="52" t="s">
        <v>277</v>
      </c>
      <c r="E43" s="52" t="s">
        <v>127</v>
      </c>
      <c r="F43" s="52" t="s">
        <v>444</v>
      </c>
      <c r="G43" s="56">
        <v>100</v>
      </c>
      <c r="H43" s="56">
        <v>100</v>
      </c>
      <c r="I43" s="67">
        <f t="shared" si="0"/>
        <v>0</v>
      </c>
    </row>
    <row r="44" spans="1:9" ht="12.75">
      <c r="A44" s="35">
        <f t="shared" si="1"/>
        <v>33</v>
      </c>
      <c r="B44" s="45" t="s">
        <v>541</v>
      </c>
      <c r="C44" s="52" t="s">
        <v>205</v>
      </c>
      <c r="D44" s="52" t="s">
        <v>277</v>
      </c>
      <c r="E44" s="52" t="s">
        <v>127</v>
      </c>
      <c r="F44" s="52" t="s">
        <v>362</v>
      </c>
      <c r="G44" s="56">
        <v>100</v>
      </c>
      <c r="H44" s="56">
        <v>100</v>
      </c>
      <c r="I44" s="67">
        <f t="shared" si="0"/>
        <v>0</v>
      </c>
    </row>
    <row r="45" spans="1:9" ht="15.75" customHeight="1">
      <c r="A45" s="35">
        <f t="shared" si="1"/>
        <v>34</v>
      </c>
      <c r="B45" s="45" t="s">
        <v>518</v>
      </c>
      <c r="C45" s="52" t="s">
        <v>205</v>
      </c>
      <c r="D45" s="52" t="s">
        <v>277</v>
      </c>
      <c r="E45" s="52" t="s">
        <v>129</v>
      </c>
      <c r="F45" s="52" t="s">
        <v>444</v>
      </c>
      <c r="G45" s="56">
        <v>4020.4603</v>
      </c>
      <c r="H45" s="56">
        <v>4020.4603</v>
      </c>
      <c r="I45" s="67">
        <f t="shared" si="0"/>
        <v>0</v>
      </c>
    </row>
    <row r="46" spans="1:9" ht="14.25" customHeight="1">
      <c r="A46" s="35">
        <f t="shared" si="1"/>
        <v>35</v>
      </c>
      <c r="B46" s="45" t="s">
        <v>586</v>
      </c>
      <c r="C46" s="52" t="s">
        <v>205</v>
      </c>
      <c r="D46" s="52" t="s">
        <v>277</v>
      </c>
      <c r="E46" s="52" t="s">
        <v>128</v>
      </c>
      <c r="F46" s="52" t="s">
        <v>444</v>
      </c>
      <c r="G46" s="56">
        <v>4020.4603</v>
      </c>
      <c r="H46" s="56">
        <v>4020.4603</v>
      </c>
      <c r="I46" s="67">
        <f t="shared" si="0"/>
        <v>0</v>
      </c>
    </row>
    <row r="47" spans="1:9" ht="12.75">
      <c r="A47" s="35">
        <f t="shared" si="1"/>
        <v>36</v>
      </c>
      <c r="B47" s="45" t="s">
        <v>587</v>
      </c>
      <c r="C47" s="52" t="s">
        <v>205</v>
      </c>
      <c r="D47" s="52" t="s">
        <v>277</v>
      </c>
      <c r="E47" s="52" t="s">
        <v>128</v>
      </c>
      <c r="F47" s="52" t="s">
        <v>140</v>
      </c>
      <c r="G47" s="56">
        <v>4020.4603</v>
      </c>
      <c r="H47" s="56">
        <v>4020.4603</v>
      </c>
      <c r="I47" s="67">
        <f t="shared" si="0"/>
        <v>0</v>
      </c>
    </row>
    <row r="48" spans="1:9" ht="12.75">
      <c r="A48" s="35">
        <f t="shared" si="1"/>
        <v>37</v>
      </c>
      <c r="B48" s="45" t="s">
        <v>539</v>
      </c>
      <c r="C48" s="52" t="s">
        <v>205</v>
      </c>
      <c r="D48" s="52" t="s">
        <v>277</v>
      </c>
      <c r="E48" s="52" t="s">
        <v>187</v>
      </c>
      <c r="F48" s="52" t="s">
        <v>444</v>
      </c>
      <c r="G48" s="56">
        <v>192</v>
      </c>
      <c r="H48" s="56">
        <v>192</v>
      </c>
      <c r="I48" s="67">
        <f t="shared" si="0"/>
        <v>0</v>
      </c>
    </row>
    <row r="49" spans="1:9" ht="37.5" customHeight="1">
      <c r="A49" s="35">
        <f t="shared" si="1"/>
        <v>38</v>
      </c>
      <c r="B49" s="45" t="s">
        <v>549</v>
      </c>
      <c r="C49" s="52" t="s">
        <v>205</v>
      </c>
      <c r="D49" s="52" t="s">
        <v>277</v>
      </c>
      <c r="E49" s="52" t="s">
        <v>208</v>
      </c>
      <c r="F49" s="52" t="s">
        <v>444</v>
      </c>
      <c r="G49" s="56">
        <v>192</v>
      </c>
      <c r="H49" s="56">
        <v>192</v>
      </c>
      <c r="I49" s="67">
        <f t="shared" si="0"/>
        <v>0</v>
      </c>
    </row>
    <row r="50" spans="1:9" ht="15" customHeight="1">
      <c r="A50" s="35">
        <f t="shared" si="1"/>
        <v>39</v>
      </c>
      <c r="B50" s="45" t="s">
        <v>408</v>
      </c>
      <c r="C50" s="52" t="s">
        <v>205</v>
      </c>
      <c r="D50" s="52" t="s">
        <v>277</v>
      </c>
      <c r="E50" s="52" t="s">
        <v>208</v>
      </c>
      <c r="F50" s="52" t="s">
        <v>400</v>
      </c>
      <c r="G50" s="56">
        <v>192</v>
      </c>
      <c r="H50" s="56">
        <v>192</v>
      </c>
      <c r="I50" s="67">
        <f t="shared" si="0"/>
        <v>0</v>
      </c>
    </row>
    <row r="51" spans="1:9" ht="12.75">
      <c r="A51" s="35">
        <f t="shared" si="1"/>
        <v>40</v>
      </c>
      <c r="B51" s="45" t="s">
        <v>550</v>
      </c>
      <c r="C51" s="52" t="s">
        <v>205</v>
      </c>
      <c r="D51" s="52" t="s">
        <v>277</v>
      </c>
      <c r="E51" s="52" t="s">
        <v>440</v>
      </c>
      <c r="F51" s="52" t="s">
        <v>444</v>
      </c>
      <c r="G51" s="56">
        <v>933</v>
      </c>
      <c r="H51" s="56">
        <v>933</v>
      </c>
      <c r="I51" s="67">
        <f t="shared" si="0"/>
        <v>0</v>
      </c>
    </row>
    <row r="52" spans="1:9" ht="25.5" customHeight="1">
      <c r="A52" s="35">
        <f t="shared" si="1"/>
        <v>41</v>
      </c>
      <c r="B52" s="45" t="s">
        <v>105</v>
      </c>
      <c r="C52" s="52" t="s">
        <v>205</v>
      </c>
      <c r="D52" s="52" t="s">
        <v>277</v>
      </c>
      <c r="E52" s="52" t="s">
        <v>456</v>
      </c>
      <c r="F52" s="52" t="s">
        <v>444</v>
      </c>
      <c r="G52" s="56">
        <v>933</v>
      </c>
      <c r="H52" s="56">
        <v>933</v>
      </c>
      <c r="I52" s="67">
        <f t="shared" si="0"/>
        <v>0</v>
      </c>
    </row>
    <row r="53" spans="1:9" ht="12.75">
      <c r="A53" s="35">
        <f t="shared" si="1"/>
        <v>42</v>
      </c>
      <c r="B53" s="45" t="s">
        <v>551</v>
      </c>
      <c r="C53" s="52" t="s">
        <v>205</v>
      </c>
      <c r="D53" s="52" t="s">
        <v>277</v>
      </c>
      <c r="E53" s="52" t="s">
        <v>456</v>
      </c>
      <c r="F53" s="52" t="s">
        <v>275</v>
      </c>
      <c r="G53" s="56">
        <v>933</v>
      </c>
      <c r="H53" s="56">
        <v>933</v>
      </c>
      <c r="I53" s="67">
        <f t="shared" si="0"/>
        <v>0</v>
      </c>
    </row>
    <row r="54" spans="1:9" ht="25.5">
      <c r="A54" s="35">
        <f t="shared" si="1"/>
        <v>43</v>
      </c>
      <c r="B54" s="45" t="s">
        <v>217</v>
      </c>
      <c r="C54" s="52" t="s">
        <v>205</v>
      </c>
      <c r="D54" s="52" t="s">
        <v>365</v>
      </c>
      <c r="E54" s="52" t="s">
        <v>294</v>
      </c>
      <c r="F54" s="52" t="s">
        <v>444</v>
      </c>
      <c r="G54" s="56">
        <v>551</v>
      </c>
      <c r="H54" s="56">
        <v>551</v>
      </c>
      <c r="I54" s="67">
        <f t="shared" si="0"/>
        <v>0</v>
      </c>
    </row>
    <row r="55" spans="1:9" ht="12.75">
      <c r="A55" s="35">
        <f t="shared" si="1"/>
        <v>44</v>
      </c>
      <c r="B55" s="45" t="s">
        <v>218</v>
      </c>
      <c r="C55" s="52" t="s">
        <v>205</v>
      </c>
      <c r="D55" s="52" t="s">
        <v>366</v>
      </c>
      <c r="E55" s="52" t="s">
        <v>294</v>
      </c>
      <c r="F55" s="52" t="s">
        <v>444</v>
      </c>
      <c r="G55" s="56">
        <v>350</v>
      </c>
      <c r="H55" s="56">
        <v>350</v>
      </c>
      <c r="I55" s="67">
        <f t="shared" si="0"/>
        <v>0</v>
      </c>
    </row>
    <row r="56" spans="1:9" ht="12.75">
      <c r="A56" s="35">
        <f t="shared" si="1"/>
        <v>45</v>
      </c>
      <c r="B56" s="45" t="s">
        <v>550</v>
      </c>
      <c r="C56" s="52" t="s">
        <v>205</v>
      </c>
      <c r="D56" s="52" t="s">
        <v>366</v>
      </c>
      <c r="E56" s="52" t="s">
        <v>440</v>
      </c>
      <c r="F56" s="52" t="s">
        <v>444</v>
      </c>
      <c r="G56" s="56">
        <v>350</v>
      </c>
      <c r="H56" s="56">
        <v>350</v>
      </c>
      <c r="I56" s="67">
        <f t="shared" si="0"/>
        <v>0</v>
      </c>
    </row>
    <row r="57" spans="1:9" ht="38.25">
      <c r="A57" s="35">
        <f t="shared" si="1"/>
        <v>46</v>
      </c>
      <c r="B57" s="45" t="s">
        <v>106</v>
      </c>
      <c r="C57" s="52" t="s">
        <v>205</v>
      </c>
      <c r="D57" s="52" t="s">
        <v>366</v>
      </c>
      <c r="E57" s="52" t="s">
        <v>452</v>
      </c>
      <c r="F57" s="52" t="s">
        <v>444</v>
      </c>
      <c r="G57" s="56">
        <v>350</v>
      </c>
      <c r="H57" s="56">
        <v>350</v>
      </c>
      <c r="I57" s="67">
        <f t="shared" si="0"/>
        <v>0</v>
      </c>
    </row>
    <row r="58" spans="1:9" ht="12.75">
      <c r="A58" s="35">
        <f t="shared" si="1"/>
        <v>47</v>
      </c>
      <c r="B58" s="45" t="s">
        <v>551</v>
      </c>
      <c r="C58" s="52" t="s">
        <v>205</v>
      </c>
      <c r="D58" s="52" t="s">
        <v>366</v>
      </c>
      <c r="E58" s="52" t="s">
        <v>452</v>
      </c>
      <c r="F58" s="52" t="s">
        <v>275</v>
      </c>
      <c r="G58" s="56">
        <v>350</v>
      </c>
      <c r="H58" s="56">
        <v>350</v>
      </c>
      <c r="I58" s="67">
        <f t="shared" si="0"/>
        <v>0</v>
      </c>
    </row>
    <row r="59" spans="1:9" ht="27" customHeight="1">
      <c r="A59" s="35">
        <f t="shared" si="1"/>
        <v>48</v>
      </c>
      <c r="B59" s="45" t="s">
        <v>219</v>
      </c>
      <c r="C59" s="52" t="s">
        <v>205</v>
      </c>
      <c r="D59" s="52" t="s">
        <v>367</v>
      </c>
      <c r="E59" s="52" t="s">
        <v>294</v>
      </c>
      <c r="F59" s="52" t="s">
        <v>444</v>
      </c>
      <c r="G59" s="56">
        <v>201</v>
      </c>
      <c r="H59" s="56">
        <v>201</v>
      </c>
      <c r="I59" s="67">
        <f t="shared" si="0"/>
        <v>0</v>
      </c>
    </row>
    <row r="60" spans="1:9" ht="25.5" customHeight="1">
      <c r="A60" s="35">
        <f t="shared" si="1"/>
        <v>49</v>
      </c>
      <c r="B60" s="45" t="s">
        <v>552</v>
      </c>
      <c r="C60" s="52" t="s">
        <v>205</v>
      </c>
      <c r="D60" s="52" t="s">
        <v>367</v>
      </c>
      <c r="E60" s="52" t="s">
        <v>188</v>
      </c>
      <c r="F60" s="52" t="s">
        <v>444</v>
      </c>
      <c r="G60" s="56">
        <v>201</v>
      </c>
      <c r="H60" s="56">
        <v>201</v>
      </c>
      <c r="I60" s="67">
        <f t="shared" si="0"/>
        <v>0</v>
      </c>
    </row>
    <row r="61" spans="1:9" ht="25.5" customHeight="1">
      <c r="A61" s="35">
        <f t="shared" si="1"/>
        <v>50</v>
      </c>
      <c r="B61" s="45" t="s">
        <v>553</v>
      </c>
      <c r="C61" s="52" t="s">
        <v>205</v>
      </c>
      <c r="D61" s="52" t="s">
        <v>367</v>
      </c>
      <c r="E61" s="52" t="s">
        <v>368</v>
      </c>
      <c r="F61" s="52" t="s">
        <v>444</v>
      </c>
      <c r="G61" s="56">
        <v>201</v>
      </c>
      <c r="H61" s="56">
        <v>201</v>
      </c>
      <c r="I61" s="67">
        <f t="shared" si="0"/>
        <v>0</v>
      </c>
    </row>
    <row r="62" spans="1:9" ht="16.5" customHeight="1">
      <c r="A62" s="35">
        <f t="shared" si="1"/>
        <v>51</v>
      </c>
      <c r="B62" s="45" t="s">
        <v>408</v>
      </c>
      <c r="C62" s="52" t="s">
        <v>205</v>
      </c>
      <c r="D62" s="52" t="s">
        <v>367</v>
      </c>
      <c r="E62" s="52" t="s">
        <v>368</v>
      </c>
      <c r="F62" s="52" t="s">
        <v>400</v>
      </c>
      <c r="G62" s="56">
        <v>201</v>
      </c>
      <c r="H62" s="56">
        <v>201</v>
      </c>
      <c r="I62" s="67">
        <f t="shared" si="0"/>
        <v>0</v>
      </c>
    </row>
    <row r="63" spans="1:9" ht="12.75">
      <c r="A63" s="35">
        <f t="shared" si="1"/>
        <v>52</v>
      </c>
      <c r="B63" s="45" t="s">
        <v>220</v>
      </c>
      <c r="C63" s="52" t="s">
        <v>205</v>
      </c>
      <c r="D63" s="52" t="s">
        <v>369</v>
      </c>
      <c r="E63" s="52" t="s">
        <v>294</v>
      </c>
      <c r="F63" s="52" t="s">
        <v>444</v>
      </c>
      <c r="G63" s="56">
        <v>21566.7</v>
      </c>
      <c r="H63" s="56">
        <v>21566.7</v>
      </c>
      <c r="I63" s="67">
        <f t="shared" si="0"/>
        <v>0</v>
      </c>
    </row>
    <row r="64" spans="1:9" ht="12.75">
      <c r="A64" s="35">
        <f t="shared" si="1"/>
        <v>53</v>
      </c>
      <c r="B64" s="45" t="s">
        <v>221</v>
      </c>
      <c r="C64" s="52" t="s">
        <v>205</v>
      </c>
      <c r="D64" s="52" t="s">
        <v>370</v>
      </c>
      <c r="E64" s="52" t="s">
        <v>294</v>
      </c>
      <c r="F64" s="52" t="s">
        <v>444</v>
      </c>
      <c r="G64" s="56">
        <v>460</v>
      </c>
      <c r="H64" s="56">
        <v>460</v>
      </c>
      <c r="I64" s="67">
        <f t="shared" si="0"/>
        <v>0</v>
      </c>
    </row>
    <row r="65" spans="1:9" ht="12.75">
      <c r="A65" s="35">
        <f t="shared" si="1"/>
        <v>54</v>
      </c>
      <c r="B65" s="45" t="s">
        <v>550</v>
      </c>
      <c r="C65" s="52" t="s">
        <v>205</v>
      </c>
      <c r="D65" s="52" t="s">
        <v>370</v>
      </c>
      <c r="E65" s="52" t="s">
        <v>440</v>
      </c>
      <c r="F65" s="52" t="s">
        <v>444</v>
      </c>
      <c r="G65" s="56">
        <v>460</v>
      </c>
      <c r="H65" s="56">
        <v>460</v>
      </c>
      <c r="I65" s="67">
        <f t="shared" si="0"/>
        <v>0</v>
      </c>
    </row>
    <row r="66" spans="1:9" ht="40.5" customHeight="1">
      <c r="A66" s="35">
        <f t="shared" si="1"/>
        <v>55</v>
      </c>
      <c r="B66" s="45" t="s">
        <v>554</v>
      </c>
      <c r="C66" s="52" t="s">
        <v>205</v>
      </c>
      <c r="D66" s="52" t="s">
        <v>370</v>
      </c>
      <c r="E66" s="52" t="s">
        <v>448</v>
      </c>
      <c r="F66" s="52" t="s">
        <v>444</v>
      </c>
      <c r="G66" s="56">
        <v>360</v>
      </c>
      <c r="H66" s="56">
        <v>360</v>
      </c>
      <c r="I66" s="67">
        <f t="shared" si="0"/>
        <v>0</v>
      </c>
    </row>
    <row r="67" spans="1:9" ht="12.75">
      <c r="A67" s="35">
        <f t="shared" si="1"/>
        <v>56</v>
      </c>
      <c r="B67" s="45" t="s">
        <v>551</v>
      </c>
      <c r="C67" s="52" t="s">
        <v>205</v>
      </c>
      <c r="D67" s="52" t="s">
        <v>370</v>
      </c>
      <c r="E67" s="52" t="s">
        <v>448</v>
      </c>
      <c r="F67" s="52" t="s">
        <v>275</v>
      </c>
      <c r="G67" s="56">
        <v>360</v>
      </c>
      <c r="H67" s="56">
        <v>360</v>
      </c>
      <c r="I67" s="67">
        <f t="shared" si="0"/>
        <v>0</v>
      </c>
    </row>
    <row r="68" spans="1:9" ht="40.5" customHeight="1">
      <c r="A68" s="35">
        <f t="shared" si="1"/>
        <v>57</v>
      </c>
      <c r="B68" s="45" t="s">
        <v>556</v>
      </c>
      <c r="C68" s="52" t="s">
        <v>205</v>
      </c>
      <c r="D68" s="52" t="s">
        <v>370</v>
      </c>
      <c r="E68" s="52" t="s">
        <v>451</v>
      </c>
      <c r="F68" s="52" t="s">
        <v>444</v>
      </c>
      <c r="G68" s="56">
        <v>100</v>
      </c>
      <c r="H68" s="56">
        <v>100</v>
      </c>
      <c r="I68" s="67">
        <f t="shared" si="0"/>
        <v>0</v>
      </c>
    </row>
    <row r="69" spans="1:9" ht="12.75">
      <c r="A69" s="35">
        <f t="shared" si="1"/>
        <v>58</v>
      </c>
      <c r="B69" s="45" t="s">
        <v>551</v>
      </c>
      <c r="C69" s="52" t="s">
        <v>205</v>
      </c>
      <c r="D69" s="52" t="s">
        <v>370</v>
      </c>
      <c r="E69" s="52" t="s">
        <v>451</v>
      </c>
      <c r="F69" s="52" t="s">
        <v>275</v>
      </c>
      <c r="G69" s="56">
        <v>100</v>
      </c>
      <c r="H69" s="56">
        <v>100</v>
      </c>
      <c r="I69" s="67">
        <f t="shared" si="0"/>
        <v>0</v>
      </c>
    </row>
    <row r="70" spans="1:9" ht="12.75">
      <c r="A70" s="35">
        <f t="shared" si="1"/>
        <v>59</v>
      </c>
      <c r="B70" s="45" t="s">
        <v>557</v>
      </c>
      <c r="C70" s="52" t="s">
        <v>205</v>
      </c>
      <c r="D70" s="52" t="s">
        <v>210</v>
      </c>
      <c r="E70" s="52" t="s">
        <v>294</v>
      </c>
      <c r="F70" s="52" t="s">
        <v>444</v>
      </c>
      <c r="G70" s="56">
        <v>1302</v>
      </c>
      <c r="H70" s="56">
        <v>1302</v>
      </c>
      <c r="I70" s="67">
        <f t="shared" si="0"/>
        <v>0</v>
      </c>
    </row>
    <row r="71" spans="1:9" ht="12.75">
      <c r="A71" s="35">
        <f t="shared" si="1"/>
        <v>60</v>
      </c>
      <c r="B71" s="45" t="s">
        <v>248</v>
      </c>
      <c r="C71" s="52" t="s">
        <v>205</v>
      </c>
      <c r="D71" s="52" t="s">
        <v>210</v>
      </c>
      <c r="E71" s="52" t="s">
        <v>249</v>
      </c>
      <c r="F71" s="52" t="s">
        <v>444</v>
      </c>
      <c r="G71" s="56">
        <v>1302</v>
      </c>
      <c r="H71" s="56">
        <v>1302</v>
      </c>
      <c r="I71" s="67">
        <f t="shared" si="0"/>
        <v>0</v>
      </c>
    </row>
    <row r="72" spans="1:9" ht="17.25" customHeight="1">
      <c r="A72" s="35">
        <f t="shared" si="1"/>
        <v>61</v>
      </c>
      <c r="B72" s="45" t="s">
        <v>558</v>
      </c>
      <c r="C72" s="52" t="s">
        <v>205</v>
      </c>
      <c r="D72" s="52" t="s">
        <v>210</v>
      </c>
      <c r="E72" s="52" t="s">
        <v>211</v>
      </c>
      <c r="F72" s="52" t="s">
        <v>444</v>
      </c>
      <c r="G72" s="56">
        <v>1302</v>
      </c>
      <c r="H72" s="56">
        <v>1302</v>
      </c>
      <c r="I72" s="67">
        <f t="shared" si="0"/>
        <v>0</v>
      </c>
    </row>
    <row r="73" spans="1:9" ht="12.75">
      <c r="A73" s="35">
        <f t="shared" si="1"/>
        <v>62</v>
      </c>
      <c r="B73" s="45" t="s">
        <v>559</v>
      </c>
      <c r="C73" s="52" t="s">
        <v>205</v>
      </c>
      <c r="D73" s="52" t="s">
        <v>210</v>
      </c>
      <c r="E73" s="52" t="s">
        <v>211</v>
      </c>
      <c r="F73" s="52" t="s">
        <v>133</v>
      </c>
      <c r="G73" s="56">
        <v>1299.6371</v>
      </c>
      <c r="H73" s="56">
        <v>1299.6371</v>
      </c>
      <c r="I73" s="67">
        <f t="shared" si="0"/>
        <v>0</v>
      </c>
    </row>
    <row r="74" spans="1:9" ht="12" customHeight="1">
      <c r="A74" s="35">
        <f t="shared" si="1"/>
        <v>63</v>
      </c>
      <c r="B74" s="45" t="s">
        <v>408</v>
      </c>
      <c r="C74" s="52" t="s">
        <v>205</v>
      </c>
      <c r="D74" s="52" t="s">
        <v>210</v>
      </c>
      <c r="E74" s="52" t="s">
        <v>211</v>
      </c>
      <c r="F74" s="52" t="s">
        <v>400</v>
      </c>
      <c r="G74" s="56">
        <v>2.3629</v>
      </c>
      <c r="H74" s="56">
        <v>2.3629</v>
      </c>
      <c r="I74" s="67">
        <f t="shared" si="0"/>
        <v>0</v>
      </c>
    </row>
    <row r="75" spans="1:9" ht="12.75">
      <c r="A75" s="35">
        <f t="shared" si="1"/>
        <v>64</v>
      </c>
      <c r="B75" s="45" t="s">
        <v>560</v>
      </c>
      <c r="C75" s="52" t="s">
        <v>205</v>
      </c>
      <c r="D75" s="52" t="s">
        <v>212</v>
      </c>
      <c r="E75" s="52" t="s">
        <v>294</v>
      </c>
      <c r="F75" s="52" t="s">
        <v>444</v>
      </c>
      <c r="G75" s="56">
        <v>2132</v>
      </c>
      <c r="H75" s="56">
        <v>2132</v>
      </c>
      <c r="I75" s="67">
        <f t="shared" si="0"/>
        <v>0</v>
      </c>
    </row>
    <row r="76" spans="1:9" ht="12.75">
      <c r="A76" s="35">
        <f t="shared" si="1"/>
        <v>65</v>
      </c>
      <c r="B76" s="45" t="s">
        <v>561</v>
      </c>
      <c r="C76" s="52" t="s">
        <v>205</v>
      </c>
      <c r="D76" s="52" t="s">
        <v>212</v>
      </c>
      <c r="E76" s="52" t="s">
        <v>213</v>
      </c>
      <c r="F76" s="52" t="s">
        <v>444</v>
      </c>
      <c r="G76" s="56">
        <v>2132</v>
      </c>
      <c r="H76" s="56">
        <v>2132</v>
      </c>
      <c r="I76" s="67">
        <f t="shared" si="0"/>
        <v>0</v>
      </c>
    </row>
    <row r="77" spans="1:9" ht="14.25" customHeight="1">
      <c r="A77" s="35">
        <f t="shared" si="1"/>
        <v>66</v>
      </c>
      <c r="B77" s="45" t="s">
        <v>562</v>
      </c>
      <c r="C77" s="52" t="s">
        <v>205</v>
      </c>
      <c r="D77" s="52" t="s">
        <v>212</v>
      </c>
      <c r="E77" s="52" t="s">
        <v>214</v>
      </c>
      <c r="F77" s="52" t="s">
        <v>444</v>
      </c>
      <c r="G77" s="56">
        <v>2132</v>
      </c>
      <c r="H77" s="56">
        <v>2132</v>
      </c>
      <c r="I77" s="67">
        <f aca="true" t="shared" si="2" ref="I77:I140">G77-H77</f>
        <v>0</v>
      </c>
    </row>
    <row r="78" spans="1:9" ht="17.25" customHeight="1">
      <c r="A78" s="35">
        <f t="shared" si="1"/>
        <v>67</v>
      </c>
      <c r="B78" s="45" t="s">
        <v>408</v>
      </c>
      <c r="C78" s="52" t="s">
        <v>205</v>
      </c>
      <c r="D78" s="52" t="s">
        <v>212</v>
      </c>
      <c r="E78" s="52" t="s">
        <v>214</v>
      </c>
      <c r="F78" s="52" t="s">
        <v>400</v>
      </c>
      <c r="G78" s="56">
        <v>2132</v>
      </c>
      <c r="H78" s="56">
        <v>2132</v>
      </c>
      <c r="I78" s="67">
        <f t="shared" si="2"/>
        <v>0</v>
      </c>
    </row>
    <row r="79" spans="1:9" ht="12.75">
      <c r="A79" s="35">
        <f aca="true" t="shared" si="3" ref="A79:A142">1+A78</f>
        <v>68</v>
      </c>
      <c r="B79" s="45" t="s">
        <v>563</v>
      </c>
      <c r="C79" s="52" t="s">
        <v>205</v>
      </c>
      <c r="D79" s="52" t="s">
        <v>564</v>
      </c>
      <c r="E79" s="52" t="s">
        <v>294</v>
      </c>
      <c r="F79" s="52" t="s">
        <v>444</v>
      </c>
      <c r="G79" s="56">
        <v>126.7</v>
      </c>
      <c r="H79" s="56">
        <v>126.7</v>
      </c>
      <c r="I79" s="67">
        <f t="shared" si="2"/>
        <v>0</v>
      </c>
    </row>
    <row r="80" spans="1:9" ht="12.75">
      <c r="A80" s="35">
        <f t="shared" si="3"/>
        <v>69</v>
      </c>
      <c r="B80" s="45" t="s">
        <v>565</v>
      </c>
      <c r="C80" s="52" t="s">
        <v>205</v>
      </c>
      <c r="D80" s="52" t="s">
        <v>564</v>
      </c>
      <c r="E80" s="52" t="s">
        <v>566</v>
      </c>
      <c r="F80" s="52" t="s">
        <v>444</v>
      </c>
      <c r="G80" s="56">
        <v>48.7</v>
      </c>
      <c r="H80" s="56">
        <v>48.7</v>
      </c>
      <c r="I80" s="67">
        <f t="shared" si="2"/>
        <v>0</v>
      </c>
    </row>
    <row r="81" spans="1:9" ht="42" customHeight="1">
      <c r="A81" s="35">
        <f t="shared" si="3"/>
        <v>70</v>
      </c>
      <c r="B81" s="45" t="s">
        <v>614</v>
      </c>
      <c r="C81" s="52" t="s">
        <v>205</v>
      </c>
      <c r="D81" s="52" t="s">
        <v>564</v>
      </c>
      <c r="E81" s="52" t="s">
        <v>391</v>
      </c>
      <c r="F81" s="52" t="s">
        <v>444</v>
      </c>
      <c r="G81" s="56">
        <v>48.7</v>
      </c>
      <c r="H81" s="56">
        <v>48.7</v>
      </c>
      <c r="I81" s="67">
        <f t="shared" si="2"/>
        <v>0</v>
      </c>
    </row>
    <row r="82" spans="1:9" ht="17.25" customHeight="1">
      <c r="A82" s="35">
        <f t="shared" si="3"/>
        <v>71</v>
      </c>
      <c r="B82" s="45" t="s">
        <v>408</v>
      </c>
      <c r="C82" s="52" t="s">
        <v>205</v>
      </c>
      <c r="D82" s="52" t="s">
        <v>564</v>
      </c>
      <c r="E82" s="52" t="s">
        <v>391</v>
      </c>
      <c r="F82" s="52" t="s">
        <v>400</v>
      </c>
      <c r="G82" s="56">
        <v>48.7</v>
      </c>
      <c r="H82" s="56">
        <v>48.7</v>
      </c>
      <c r="I82" s="67">
        <f t="shared" si="2"/>
        <v>0</v>
      </c>
    </row>
    <row r="83" spans="1:9" ht="12.75">
      <c r="A83" s="35">
        <f t="shared" si="3"/>
        <v>72</v>
      </c>
      <c r="B83" s="45" t="s">
        <v>550</v>
      </c>
      <c r="C83" s="52" t="s">
        <v>205</v>
      </c>
      <c r="D83" s="52" t="s">
        <v>564</v>
      </c>
      <c r="E83" s="52" t="s">
        <v>440</v>
      </c>
      <c r="F83" s="52" t="s">
        <v>444</v>
      </c>
      <c r="G83" s="56">
        <v>78</v>
      </c>
      <c r="H83" s="56">
        <v>78</v>
      </c>
      <c r="I83" s="67">
        <f t="shared" si="2"/>
        <v>0</v>
      </c>
    </row>
    <row r="84" spans="1:9" ht="27" customHeight="1">
      <c r="A84" s="35">
        <f t="shared" si="3"/>
        <v>73</v>
      </c>
      <c r="B84" s="45" t="s">
        <v>519</v>
      </c>
      <c r="C84" s="52" t="s">
        <v>205</v>
      </c>
      <c r="D84" s="52" t="s">
        <v>564</v>
      </c>
      <c r="E84" s="52" t="s">
        <v>312</v>
      </c>
      <c r="F84" s="52" t="s">
        <v>444</v>
      </c>
      <c r="G84" s="56">
        <v>78</v>
      </c>
      <c r="H84" s="56">
        <v>78</v>
      </c>
      <c r="I84" s="67">
        <f t="shared" si="2"/>
        <v>0</v>
      </c>
    </row>
    <row r="85" spans="1:9" ht="12.75">
      <c r="A85" s="35">
        <f t="shared" si="3"/>
        <v>74</v>
      </c>
      <c r="B85" s="45" t="s">
        <v>551</v>
      </c>
      <c r="C85" s="52" t="s">
        <v>205</v>
      </c>
      <c r="D85" s="52" t="s">
        <v>564</v>
      </c>
      <c r="E85" s="52" t="s">
        <v>312</v>
      </c>
      <c r="F85" s="52" t="s">
        <v>275</v>
      </c>
      <c r="G85" s="56">
        <v>78</v>
      </c>
      <c r="H85" s="56">
        <v>78</v>
      </c>
      <c r="I85" s="67">
        <f t="shared" si="2"/>
        <v>0</v>
      </c>
    </row>
    <row r="86" spans="1:9" ht="12.75">
      <c r="A86" s="35">
        <f t="shared" si="3"/>
        <v>75</v>
      </c>
      <c r="B86" s="45" t="s">
        <v>222</v>
      </c>
      <c r="C86" s="52" t="s">
        <v>205</v>
      </c>
      <c r="D86" s="52" t="s">
        <v>371</v>
      </c>
      <c r="E86" s="52" t="s">
        <v>294</v>
      </c>
      <c r="F86" s="52" t="s">
        <v>444</v>
      </c>
      <c r="G86" s="56">
        <v>17546</v>
      </c>
      <c r="H86" s="56">
        <v>17546</v>
      </c>
      <c r="I86" s="67">
        <f t="shared" si="2"/>
        <v>0</v>
      </c>
    </row>
    <row r="87" spans="1:9" ht="25.5">
      <c r="A87" s="35">
        <f t="shared" si="3"/>
        <v>76</v>
      </c>
      <c r="B87" s="45" t="s">
        <v>567</v>
      </c>
      <c r="C87" s="52" t="s">
        <v>205</v>
      </c>
      <c r="D87" s="52" t="s">
        <v>371</v>
      </c>
      <c r="E87" s="52" t="s">
        <v>190</v>
      </c>
      <c r="F87" s="52" t="s">
        <v>444</v>
      </c>
      <c r="G87" s="56">
        <v>8417</v>
      </c>
      <c r="H87" s="56">
        <v>8417</v>
      </c>
      <c r="I87" s="67">
        <f t="shared" si="2"/>
        <v>0</v>
      </c>
    </row>
    <row r="88" spans="1:9" ht="51.75" customHeight="1">
      <c r="A88" s="35">
        <f t="shared" si="3"/>
        <v>77</v>
      </c>
      <c r="B88" s="45" t="s">
        <v>246</v>
      </c>
      <c r="C88" s="52" t="s">
        <v>205</v>
      </c>
      <c r="D88" s="52" t="s">
        <v>371</v>
      </c>
      <c r="E88" s="52" t="s">
        <v>318</v>
      </c>
      <c r="F88" s="52" t="s">
        <v>444</v>
      </c>
      <c r="G88" s="56">
        <v>8417</v>
      </c>
      <c r="H88" s="56">
        <v>8417</v>
      </c>
      <c r="I88" s="67">
        <f t="shared" si="2"/>
        <v>0</v>
      </c>
    </row>
    <row r="89" spans="1:9" ht="14.25" customHeight="1">
      <c r="A89" s="35">
        <f t="shared" si="3"/>
        <v>78</v>
      </c>
      <c r="B89" s="45" t="s">
        <v>408</v>
      </c>
      <c r="C89" s="52" t="s">
        <v>205</v>
      </c>
      <c r="D89" s="52" t="s">
        <v>371</v>
      </c>
      <c r="E89" s="52" t="s">
        <v>318</v>
      </c>
      <c r="F89" s="52" t="s">
        <v>400</v>
      </c>
      <c r="G89" s="56">
        <v>8417</v>
      </c>
      <c r="H89" s="56">
        <v>8417</v>
      </c>
      <c r="I89" s="67">
        <f t="shared" si="2"/>
        <v>0</v>
      </c>
    </row>
    <row r="90" spans="1:9" ht="12.75">
      <c r="A90" s="35">
        <f t="shared" si="3"/>
        <v>79</v>
      </c>
      <c r="B90" s="45" t="s">
        <v>565</v>
      </c>
      <c r="C90" s="52" t="s">
        <v>205</v>
      </c>
      <c r="D90" s="52" t="s">
        <v>371</v>
      </c>
      <c r="E90" s="52" t="s">
        <v>566</v>
      </c>
      <c r="F90" s="52" t="s">
        <v>444</v>
      </c>
      <c r="G90" s="56">
        <v>8349</v>
      </c>
      <c r="H90" s="56">
        <v>8349</v>
      </c>
      <c r="I90" s="67">
        <f t="shared" si="2"/>
        <v>0</v>
      </c>
    </row>
    <row r="91" spans="1:9" ht="51.75" customHeight="1">
      <c r="A91" s="35">
        <f t="shared" si="3"/>
        <v>80</v>
      </c>
      <c r="B91" s="45" t="s">
        <v>383</v>
      </c>
      <c r="C91" s="52" t="s">
        <v>205</v>
      </c>
      <c r="D91" s="52" t="s">
        <v>371</v>
      </c>
      <c r="E91" s="52" t="s">
        <v>568</v>
      </c>
      <c r="F91" s="52" t="s">
        <v>444</v>
      </c>
      <c r="G91" s="56">
        <v>8349</v>
      </c>
      <c r="H91" s="56">
        <v>8349</v>
      </c>
      <c r="I91" s="67">
        <f t="shared" si="2"/>
        <v>0</v>
      </c>
    </row>
    <row r="92" spans="1:9" ht="14.25" customHeight="1">
      <c r="A92" s="35">
        <f t="shared" si="3"/>
        <v>81</v>
      </c>
      <c r="B92" s="45" t="s">
        <v>408</v>
      </c>
      <c r="C92" s="52" t="s">
        <v>205</v>
      </c>
      <c r="D92" s="52" t="s">
        <v>371</v>
      </c>
      <c r="E92" s="52" t="s">
        <v>568</v>
      </c>
      <c r="F92" s="52" t="s">
        <v>400</v>
      </c>
      <c r="G92" s="56">
        <v>8349</v>
      </c>
      <c r="H92" s="56">
        <v>8349</v>
      </c>
      <c r="I92" s="67">
        <f t="shared" si="2"/>
        <v>0</v>
      </c>
    </row>
    <row r="93" spans="1:9" ht="12.75">
      <c r="A93" s="35">
        <f t="shared" si="3"/>
        <v>82</v>
      </c>
      <c r="B93" s="45" t="s">
        <v>550</v>
      </c>
      <c r="C93" s="52" t="s">
        <v>205</v>
      </c>
      <c r="D93" s="52" t="s">
        <v>371</v>
      </c>
      <c r="E93" s="52" t="s">
        <v>440</v>
      </c>
      <c r="F93" s="52" t="s">
        <v>444</v>
      </c>
      <c r="G93" s="56">
        <v>780</v>
      </c>
      <c r="H93" s="56">
        <v>780</v>
      </c>
      <c r="I93" s="67">
        <f t="shared" si="2"/>
        <v>0</v>
      </c>
    </row>
    <row r="94" spans="1:9" ht="42.75" customHeight="1">
      <c r="A94" s="35">
        <f t="shared" si="3"/>
        <v>83</v>
      </c>
      <c r="B94" s="45" t="s">
        <v>315</v>
      </c>
      <c r="C94" s="52" t="s">
        <v>205</v>
      </c>
      <c r="D94" s="52" t="s">
        <v>371</v>
      </c>
      <c r="E94" s="52" t="s">
        <v>449</v>
      </c>
      <c r="F94" s="52" t="s">
        <v>444</v>
      </c>
      <c r="G94" s="56">
        <v>660</v>
      </c>
      <c r="H94" s="56">
        <v>660</v>
      </c>
      <c r="I94" s="67">
        <f t="shared" si="2"/>
        <v>0</v>
      </c>
    </row>
    <row r="95" spans="1:9" ht="12.75">
      <c r="A95" s="35">
        <f t="shared" si="3"/>
        <v>84</v>
      </c>
      <c r="B95" s="45" t="s">
        <v>551</v>
      </c>
      <c r="C95" s="52" t="s">
        <v>205</v>
      </c>
      <c r="D95" s="52" t="s">
        <v>371</v>
      </c>
      <c r="E95" s="52" t="s">
        <v>449</v>
      </c>
      <c r="F95" s="52" t="s">
        <v>275</v>
      </c>
      <c r="G95" s="56">
        <v>660</v>
      </c>
      <c r="H95" s="56">
        <v>660</v>
      </c>
      <c r="I95" s="67">
        <f t="shared" si="2"/>
        <v>0</v>
      </c>
    </row>
    <row r="96" spans="1:9" ht="25.5" customHeight="1">
      <c r="A96" s="35">
        <f t="shared" si="3"/>
        <v>85</v>
      </c>
      <c r="B96" s="45" t="s">
        <v>316</v>
      </c>
      <c r="C96" s="52" t="s">
        <v>205</v>
      </c>
      <c r="D96" s="52" t="s">
        <v>371</v>
      </c>
      <c r="E96" s="52" t="s">
        <v>450</v>
      </c>
      <c r="F96" s="52" t="s">
        <v>444</v>
      </c>
      <c r="G96" s="56">
        <v>120</v>
      </c>
      <c r="H96" s="56">
        <v>120</v>
      </c>
      <c r="I96" s="67">
        <f t="shared" si="2"/>
        <v>0</v>
      </c>
    </row>
    <row r="97" spans="1:9" ht="12.75">
      <c r="A97" s="35">
        <f t="shared" si="3"/>
        <v>86</v>
      </c>
      <c r="B97" s="45" t="s">
        <v>551</v>
      </c>
      <c r="C97" s="52" t="s">
        <v>205</v>
      </c>
      <c r="D97" s="52" t="s">
        <v>371</v>
      </c>
      <c r="E97" s="52" t="s">
        <v>450</v>
      </c>
      <c r="F97" s="52" t="s">
        <v>275</v>
      </c>
      <c r="G97" s="56">
        <v>120</v>
      </c>
      <c r="H97" s="56">
        <v>120</v>
      </c>
      <c r="I97" s="67">
        <f t="shared" si="2"/>
        <v>0</v>
      </c>
    </row>
    <row r="98" spans="1:9" ht="12.75">
      <c r="A98" s="35">
        <f t="shared" si="3"/>
        <v>87</v>
      </c>
      <c r="B98" s="45" t="s">
        <v>223</v>
      </c>
      <c r="C98" s="52" t="s">
        <v>205</v>
      </c>
      <c r="D98" s="52" t="s">
        <v>125</v>
      </c>
      <c r="E98" s="52" t="s">
        <v>294</v>
      </c>
      <c r="F98" s="52" t="s">
        <v>444</v>
      </c>
      <c r="G98" s="56">
        <v>12787.6</v>
      </c>
      <c r="H98" s="56">
        <v>12787.6</v>
      </c>
      <c r="I98" s="67">
        <f t="shared" si="2"/>
        <v>0</v>
      </c>
    </row>
    <row r="99" spans="1:9" ht="12.75">
      <c r="A99" s="35">
        <f t="shared" si="3"/>
        <v>88</v>
      </c>
      <c r="B99" s="45" t="s">
        <v>224</v>
      </c>
      <c r="C99" s="52" t="s">
        <v>205</v>
      </c>
      <c r="D99" s="52" t="s">
        <v>130</v>
      </c>
      <c r="E99" s="52" t="s">
        <v>294</v>
      </c>
      <c r="F99" s="52" t="s">
        <v>444</v>
      </c>
      <c r="G99" s="56">
        <v>10276.6</v>
      </c>
      <c r="H99" s="56">
        <v>10276.6</v>
      </c>
      <c r="I99" s="67">
        <f t="shared" si="2"/>
        <v>0</v>
      </c>
    </row>
    <row r="100" spans="1:9" ht="12.75">
      <c r="A100" s="35">
        <f t="shared" si="3"/>
        <v>89</v>
      </c>
      <c r="B100" s="45" t="s">
        <v>565</v>
      </c>
      <c r="C100" s="52" t="s">
        <v>205</v>
      </c>
      <c r="D100" s="52" t="s">
        <v>130</v>
      </c>
      <c r="E100" s="52" t="s">
        <v>566</v>
      </c>
      <c r="F100" s="52" t="s">
        <v>444</v>
      </c>
      <c r="G100" s="56">
        <v>10200</v>
      </c>
      <c r="H100" s="56">
        <v>10200</v>
      </c>
      <c r="I100" s="67">
        <f t="shared" si="2"/>
        <v>0</v>
      </c>
    </row>
    <row r="101" spans="1:9" ht="52.5" customHeight="1">
      <c r="A101" s="35">
        <f t="shared" si="3"/>
        <v>90</v>
      </c>
      <c r="B101" s="45" t="s">
        <v>79</v>
      </c>
      <c r="C101" s="52" t="s">
        <v>205</v>
      </c>
      <c r="D101" s="52" t="s">
        <v>130</v>
      </c>
      <c r="E101" s="52" t="s">
        <v>317</v>
      </c>
      <c r="F101" s="52" t="s">
        <v>444</v>
      </c>
      <c r="G101" s="56">
        <v>10200</v>
      </c>
      <c r="H101" s="56">
        <v>10200</v>
      </c>
      <c r="I101" s="67">
        <f t="shared" si="2"/>
        <v>0</v>
      </c>
    </row>
    <row r="102" spans="1:9" ht="12.75">
      <c r="A102" s="35">
        <f t="shared" si="3"/>
        <v>91</v>
      </c>
      <c r="B102" s="45" t="s">
        <v>541</v>
      </c>
      <c r="C102" s="52" t="s">
        <v>205</v>
      </c>
      <c r="D102" s="52" t="s">
        <v>130</v>
      </c>
      <c r="E102" s="52" t="s">
        <v>317</v>
      </c>
      <c r="F102" s="52" t="s">
        <v>362</v>
      </c>
      <c r="G102" s="56">
        <v>10200</v>
      </c>
      <c r="H102" s="56">
        <v>10200</v>
      </c>
      <c r="I102" s="67">
        <f t="shared" si="2"/>
        <v>0</v>
      </c>
    </row>
    <row r="103" spans="1:9" ht="12.75">
      <c r="A103" s="35">
        <f t="shared" si="3"/>
        <v>92</v>
      </c>
      <c r="B103" s="45" t="s">
        <v>550</v>
      </c>
      <c r="C103" s="52" t="s">
        <v>205</v>
      </c>
      <c r="D103" s="52" t="s">
        <v>130</v>
      </c>
      <c r="E103" s="52" t="s">
        <v>440</v>
      </c>
      <c r="F103" s="52" t="s">
        <v>444</v>
      </c>
      <c r="G103" s="56">
        <v>76.6</v>
      </c>
      <c r="H103" s="56">
        <v>76.6</v>
      </c>
      <c r="I103" s="67">
        <f t="shared" si="2"/>
        <v>0</v>
      </c>
    </row>
    <row r="104" spans="1:9" ht="42" customHeight="1">
      <c r="A104" s="35">
        <f t="shared" si="3"/>
        <v>93</v>
      </c>
      <c r="B104" s="45" t="s">
        <v>321</v>
      </c>
      <c r="C104" s="52" t="s">
        <v>205</v>
      </c>
      <c r="D104" s="52" t="s">
        <v>130</v>
      </c>
      <c r="E104" s="52" t="s">
        <v>102</v>
      </c>
      <c r="F104" s="52" t="s">
        <v>444</v>
      </c>
      <c r="G104" s="56">
        <v>76.6</v>
      </c>
      <c r="H104" s="56">
        <v>76.6</v>
      </c>
      <c r="I104" s="67">
        <f t="shared" si="2"/>
        <v>0</v>
      </c>
    </row>
    <row r="105" spans="1:9" ht="12.75">
      <c r="A105" s="35">
        <f t="shared" si="3"/>
        <v>94</v>
      </c>
      <c r="B105" s="45" t="s">
        <v>551</v>
      </c>
      <c r="C105" s="52" t="s">
        <v>205</v>
      </c>
      <c r="D105" s="52" t="s">
        <v>130</v>
      </c>
      <c r="E105" s="52" t="s">
        <v>102</v>
      </c>
      <c r="F105" s="52" t="s">
        <v>275</v>
      </c>
      <c r="G105" s="56">
        <v>76.6</v>
      </c>
      <c r="H105" s="56">
        <v>76.6</v>
      </c>
      <c r="I105" s="67">
        <f t="shared" si="2"/>
        <v>0</v>
      </c>
    </row>
    <row r="106" spans="1:9" ht="12.75">
      <c r="A106" s="35">
        <f t="shared" si="3"/>
        <v>95</v>
      </c>
      <c r="B106" s="45" t="s">
        <v>225</v>
      </c>
      <c r="C106" s="52" t="s">
        <v>205</v>
      </c>
      <c r="D106" s="52" t="s">
        <v>132</v>
      </c>
      <c r="E106" s="52" t="s">
        <v>294</v>
      </c>
      <c r="F106" s="52" t="s">
        <v>444</v>
      </c>
      <c r="G106" s="56">
        <v>2511</v>
      </c>
      <c r="H106" s="56">
        <v>2511</v>
      </c>
      <c r="I106" s="67">
        <f t="shared" si="2"/>
        <v>0</v>
      </c>
    </row>
    <row r="107" spans="1:9" ht="12.75">
      <c r="A107" s="35">
        <f t="shared" si="3"/>
        <v>96</v>
      </c>
      <c r="B107" s="45" t="s">
        <v>550</v>
      </c>
      <c r="C107" s="52" t="s">
        <v>205</v>
      </c>
      <c r="D107" s="52" t="s">
        <v>132</v>
      </c>
      <c r="E107" s="52" t="s">
        <v>440</v>
      </c>
      <c r="F107" s="52" t="s">
        <v>444</v>
      </c>
      <c r="G107" s="56">
        <v>2511</v>
      </c>
      <c r="H107" s="56">
        <v>2511</v>
      </c>
      <c r="I107" s="67">
        <f t="shared" si="2"/>
        <v>0</v>
      </c>
    </row>
    <row r="108" spans="1:9" ht="28.5" customHeight="1">
      <c r="A108" s="35">
        <f t="shared" si="3"/>
        <v>97</v>
      </c>
      <c r="B108" s="45" t="s">
        <v>322</v>
      </c>
      <c r="C108" s="52" t="s">
        <v>205</v>
      </c>
      <c r="D108" s="52" t="s">
        <v>132</v>
      </c>
      <c r="E108" s="52" t="s">
        <v>459</v>
      </c>
      <c r="F108" s="52" t="s">
        <v>444</v>
      </c>
      <c r="G108" s="56">
        <v>500</v>
      </c>
      <c r="H108" s="56">
        <v>500</v>
      </c>
      <c r="I108" s="67">
        <f t="shared" si="2"/>
        <v>0</v>
      </c>
    </row>
    <row r="109" spans="1:9" ht="12.75">
      <c r="A109" s="35">
        <f t="shared" si="3"/>
        <v>98</v>
      </c>
      <c r="B109" s="45" t="s">
        <v>551</v>
      </c>
      <c r="C109" s="52" t="s">
        <v>205</v>
      </c>
      <c r="D109" s="52" t="s">
        <v>132</v>
      </c>
      <c r="E109" s="52" t="s">
        <v>459</v>
      </c>
      <c r="F109" s="52" t="s">
        <v>275</v>
      </c>
      <c r="G109" s="56">
        <v>500</v>
      </c>
      <c r="H109" s="56">
        <v>500</v>
      </c>
      <c r="I109" s="67">
        <f t="shared" si="2"/>
        <v>0</v>
      </c>
    </row>
    <row r="110" spans="1:9" ht="51" customHeight="1">
      <c r="A110" s="35">
        <f t="shared" si="3"/>
        <v>99</v>
      </c>
      <c r="B110" s="45" t="s">
        <v>608</v>
      </c>
      <c r="C110" s="52" t="s">
        <v>205</v>
      </c>
      <c r="D110" s="52" t="s">
        <v>132</v>
      </c>
      <c r="E110" s="52" t="s">
        <v>533</v>
      </c>
      <c r="F110" s="52" t="s">
        <v>444</v>
      </c>
      <c r="G110" s="56">
        <v>1101</v>
      </c>
      <c r="H110" s="56">
        <v>1101</v>
      </c>
      <c r="I110" s="67">
        <f t="shared" si="2"/>
        <v>0</v>
      </c>
    </row>
    <row r="111" spans="1:9" ht="12.75">
      <c r="A111" s="35">
        <f t="shared" si="3"/>
        <v>100</v>
      </c>
      <c r="B111" s="45" t="s">
        <v>551</v>
      </c>
      <c r="C111" s="52" t="s">
        <v>205</v>
      </c>
      <c r="D111" s="52" t="s">
        <v>132</v>
      </c>
      <c r="E111" s="52" t="s">
        <v>533</v>
      </c>
      <c r="F111" s="52" t="s">
        <v>275</v>
      </c>
      <c r="G111" s="56">
        <v>1101</v>
      </c>
      <c r="H111" s="56">
        <v>1101</v>
      </c>
      <c r="I111" s="67">
        <f t="shared" si="2"/>
        <v>0</v>
      </c>
    </row>
    <row r="112" spans="1:9" ht="25.5">
      <c r="A112" s="35">
        <f t="shared" si="3"/>
        <v>101</v>
      </c>
      <c r="B112" s="45" t="s">
        <v>107</v>
      </c>
      <c r="C112" s="52" t="s">
        <v>205</v>
      </c>
      <c r="D112" s="52" t="s">
        <v>132</v>
      </c>
      <c r="E112" s="52" t="s">
        <v>103</v>
      </c>
      <c r="F112" s="52" t="s">
        <v>444</v>
      </c>
      <c r="G112" s="56">
        <v>910</v>
      </c>
      <c r="H112" s="56">
        <v>910</v>
      </c>
      <c r="I112" s="67">
        <f t="shared" si="2"/>
        <v>0</v>
      </c>
    </row>
    <row r="113" spans="1:9" ht="12.75">
      <c r="A113" s="35">
        <f t="shared" si="3"/>
        <v>102</v>
      </c>
      <c r="B113" s="45" t="s">
        <v>551</v>
      </c>
      <c r="C113" s="52" t="s">
        <v>205</v>
      </c>
      <c r="D113" s="52" t="s">
        <v>132</v>
      </c>
      <c r="E113" s="52" t="s">
        <v>103</v>
      </c>
      <c r="F113" s="52" t="s">
        <v>275</v>
      </c>
      <c r="G113" s="56">
        <v>910</v>
      </c>
      <c r="H113" s="56">
        <v>910</v>
      </c>
      <c r="I113" s="67">
        <f t="shared" si="2"/>
        <v>0</v>
      </c>
    </row>
    <row r="114" spans="1:9" ht="12.75">
      <c r="A114" s="35">
        <f t="shared" si="3"/>
        <v>103</v>
      </c>
      <c r="B114" s="45" t="s">
        <v>226</v>
      </c>
      <c r="C114" s="52" t="s">
        <v>205</v>
      </c>
      <c r="D114" s="52" t="s">
        <v>135</v>
      </c>
      <c r="E114" s="52" t="s">
        <v>294</v>
      </c>
      <c r="F114" s="52" t="s">
        <v>444</v>
      </c>
      <c r="G114" s="56">
        <v>851</v>
      </c>
      <c r="H114" s="56">
        <v>851</v>
      </c>
      <c r="I114" s="67">
        <f t="shared" si="2"/>
        <v>0</v>
      </c>
    </row>
    <row r="115" spans="1:9" ht="12.75">
      <c r="A115" s="35">
        <f t="shared" si="3"/>
        <v>104</v>
      </c>
      <c r="B115" s="45" t="s">
        <v>46</v>
      </c>
      <c r="C115" s="52" t="s">
        <v>205</v>
      </c>
      <c r="D115" s="52" t="s">
        <v>136</v>
      </c>
      <c r="E115" s="52" t="s">
        <v>294</v>
      </c>
      <c r="F115" s="52" t="s">
        <v>444</v>
      </c>
      <c r="G115" s="56">
        <v>851</v>
      </c>
      <c r="H115" s="56">
        <v>851</v>
      </c>
      <c r="I115" s="67">
        <f t="shared" si="2"/>
        <v>0</v>
      </c>
    </row>
    <row r="116" spans="1:9" ht="12.75">
      <c r="A116" s="35">
        <f t="shared" si="3"/>
        <v>105</v>
      </c>
      <c r="B116" s="45" t="s">
        <v>550</v>
      </c>
      <c r="C116" s="52" t="s">
        <v>205</v>
      </c>
      <c r="D116" s="52" t="s">
        <v>136</v>
      </c>
      <c r="E116" s="52" t="s">
        <v>440</v>
      </c>
      <c r="F116" s="52" t="s">
        <v>444</v>
      </c>
      <c r="G116" s="56">
        <v>851</v>
      </c>
      <c r="H116" s="56">
        <v>851</v>
      </c>
      <c r="I116" s="67">
        <f t="shared" si="2"/>
        <v>0</v>
      </c>
    </row>
    <row r="117" spans="1:9" ht="38.25">
      <c r="A117" s="35">
        <f t="shared" si="3"/>
        <v>106</v>
      </c>
      <c r="B117" s="45" t="s">
        <v>108</v>
      </c>
      <c r="C117" s="52" t="s">
        <v>205</v>
      </c>
      <c r="D117" s="52" t="s">
        <v>136</v>
      </c>
      <c r="E117" s="52" t="s">
        <v>457</v>
      </c>
      <c r="F117" s="52" t="s">
        <v>444</v>
      </c>
      <c r="G117" s="56">
        <v>851</v>
      </c>
      <c r="H117" s="56">
        <v>851</v>
      </c>
      <c r="I117" s="67">
        <f t="shared" si="2"/>
        <v>0</v>
      </c>
    </row>
    <row r="118" spans="1:9" ht="12.75">
      <c r="A118" s="35">
        <f t="shared" si="3"/>
        <v>107</v>
      </c>
      <c r="B118" s="45" t="s">
        <v>551</v>
      </c>
      <c r="C118" s="52" t="s">
        <v>205</v>
      </c>
      <c r="D118" s="52" t="s">
        <v>136</v>
      </c>
      <c r="E118" s="52" t="s">
        <v>457</v>
      </c>
      <c r="F118" s="52" t="s">
        <v>275</v>
      </c>
      <c r="G118" s="56">
        <v>851</v>
      </c>
      <c r="H118" s="56">
        <v>851</v>
      </c>
      <c r="I118" s="67">
        <f t="shared" si="2"/>
        <v>0</v>
      </c>
    </row>
    <row r="119" spans="1:9" ht="12.75">
      <c r="A119" s="35">
        <f t="shared" si="3"/>
        <v>108</v>
      </c>
      <c r="B119" s="45" t="s">
        <v>49</v>
      </c>
      <c r="C119" s="52" t="s">
        <v>205</v>
      </c>
      <c r="D119" s="52" t="s">
        <v>162</v>
      </c>
      <c r="E119" s="52" t="s">
        <v>294</v>
      </c>
      <c r="F119" s="52" t="s">
        <v>444</v>
      </c>
      <c r="G119" s="56">
        <v>58673.74</v>
      </c>
      <c r="H119" s="56">
        <v>58673.74</v>
      </c>
      <c r="I119" s="67">
        <f t="shared" si="2"/>
        <v>0</v>
      </c>
    </row>
    <row r="120" spans="1:9" ht="12.75">
      <c r="A120" s="35">
        <f t="shared" si="3"/>
        <v>109</v>
      </c>
      <c r="B120" s="45" t="s">
        <v>50</v>
      </c>
      <c r="C120" s="52" t="s">
        <v>205</v>
      </c>
      <c r="D120" s="52" t="s">
        <v>163</v>
      </c>
      <c r="E120" s="52" t="s">
        <v>294</v>
      </c>
      <c r="F120" s="52" t="s">
        <v>444</v>
      </c>
      <c r="G120" s="56">
        <v>2349</v>
      </c>
      <c r="H120" s="56">
        <v>2349</v>
      </c>
      <c r="I120" s="67">
        <f t="shared" si="2"/>
        <v>0</v>
      </c>
    </row>
    <row r="121" spans="1:9" ht="12.75">
      <c r="A121" s="35">
        <f t="shared" si="3"/>
        <v>110</v>
      </c>
      <c r="B121" s="45" t="s">
        <v>250</v>
      </c>
      <c r="C121" s="52" t="s">
        <v>205</v>
      </c>
      <c r="D121" s="52" t="s">
        <v>163</v>
      </c>
      <c r="E121" s="52" t="s">
        <v>229</v>
      </c>
      <c r="F121" s="52" t="s">
        <v>444</v>
      </c>
      <c r="G121" s="56">
        <v>2349</v>
      </c>
      <c r="H121" s="56">
        <v>2349</v>
      </c>
      <c r="I121" s="67">
        <f t="shared" si="2"/>
        <v>0</v>
      </c>
    </row>
    <row r="122" spans="1:9" ht="25.5">
      <c r="A122" s="35">
        <f t="shared" si="3"/>
        <v>111</v>
      </c>
      <c r="B122" s="45" t="s">
        <v>323</v>
      </c>
      <c r="C122" s="52" t="s">
        <v>205</v>
      </c>
      <c r="D122" s="52" t="s">
        <v>163</v>
      </c>
      <c r="E122" s="52" t="s">
        <v>164</v>
      </c>
      <c r="F122" s="52" t="s">
        <v>444</v>
      </c>
      <c r="G122" s="56">
        <v>2349</v>
      </c>
      <c r="H122" s="56">
        <v>2349</v>
      </c>
      <c r="I122" s="67">
        <f t="shared" si="2"/>
        <v>0</v>
      </c>
    </row>
    <row r="123" spans="1:9" ht="12.75">
      <c r="A123" s="35">
        <f t="shared" si="3"/>
        <v>112</v>
      </c>
      <c r="B123" s="45" t="s">
        <v>324</v>
      </c>
      <c r="C123" s="52" t="s">
        <v>205</v>
      </c>
      <c r="D123" s="52" t="s">
        <v>163</v>
      </c>
      <c r="E123" s="52" t="s">
        <v>164</v>
      </c>
      <c r="F123" s="52" t="s">
        <v>165</v>
      </c>
      <c r="G123" s="56">
        <v>2349</v>
      </c>
      <c r="H123" s="56">
        <v>2349</v>
      </c>
      <c r="I123" s="67">
        <f t="shared" si="2"/>
        <v>0</v>
      </c>
    </row>
    <row r="124" spans="1:9" ht="12.75">
      <c r="A124" s="35">
        <f t="shared" si="3"/>
        <v>113</v>
      </c>
      <c r="B124" s="45" t="s">
        <v>51</v>
      </c>
      <c r="C124" s="52" t="s">
        <v>205</v>
      </c>
      <c r="D124" s="52" t="s">
        <v>166</v>
      </c>
      <c r="E124" s="52" t="s">
        <v>294</v>
      </c>
      <c r="F124" s="52" t="s">
        <v>444</v>
      </c>
      <c r="G124" s="56">
        <v>52260.74</v>
      </c>
      <c r="H124" s="56">
        <v>52260.74</v>
      </c>
      <c r="I124" s="67">
        <f t="shared" si="2"/>
        <v>0</v>
      </c>
    </row>
    <row r="125" spans="1:9" ht="12.75">
      <c r="A125" s="35">
        <f t="shared" si="3"/>
        <v>114</v>
      </c>
      <c r="B125" s="45" t="s">
        <v>543</v>
      </c>
      <c r="C125" s="52" t="s">
        <v>205</v>
      </c>
      <c r="D125" s="52" t="s">
        <v>166</v>
      </c>
      <c r="E125" s="52" t="s">
        <v>180</v>
      </c>
      <c r="F125" s="52" t="s">
        <v>444</v>
      </c>
      <c r="G125" s="56">
        <v>12.64</v>
      </c>
      <c r="H125" s="56">
        <v>12.64</v>
      </c>
      <c r="I125" s="67">
        <f t="shared" si="2"/>
        <v>0</v>
      </c>
    </row>
    <row r="126" spans="1:9" ht="12.75">
      <c r="A126" s="35">
        <f t="shared" si="3"/>
        <v>115</v>
      </c>
      <c r="B126" s="45" t="s">
        <v>544</v>
      </c>
      <c r="C126" s="52" t="s">
        <v>205</v>
      </c>
      <c r="D126" s="52" t="s">
        <v>166</v>
      </c>
      <c r="E126" s="52" t="s">
        <v>364</v>
      </c>
      <c r="F126" s="52" t="s">
        <v>444</v>
      </c>
      <c r="G126" s="56">
        <v>12.64</v>
      </c>
      <c r="H126" s="56">
        <v>12.64</v>
      </c>
      <c r="I126" s="67">
        <f t="shared" si="2"/>
        <v>0</v>
      </c>
    </row>
    <row r="127" spans="1:9" ht="12.75">
      <c r="A127" s="35">
        <f t="shared" si="3"/>
        <v>116</v>
      </c>
      <c r="B127" s="45" t="s">
        <v>324</v>
      </c>
      <c r="C127" s="52" t="s">
        <v>205</v>
      </c>
      <c r="D127" s="52" t="s">
        <v>166</v>
      </c>
      <c r="E127" s="52" t="s">
        <v>364</v>
      </c>
      <c r="F127" s="52" t="s">
        <v>165</v>
      </c>
      <c r="G127" s="56">
        <v>12.64</v>
      </c>
      <c r="H127" s="56">
        <v>12.64</v>
      </c>
      <c r="I127" s="67">
        <f t="shared" si="2"/>
        <v>0</v>
      </c>
    </row>
    <row r="128" spans="1:9" ht="12.75">
      <c r="A128" s="35">
        <f t="shared" si="3"/>
        <v>117</v>
      </c>
      <c r="B128" s="45" t="s">
        <v>74</v>
      </c>
      <c r="C128" s="52" t="s">
        <v>205</v>
      </c>
      <c r="D128" s="52" t="s">
        <v>166</v>
      </c>
      <c r="E128" s="52" t="s">
        <v>75</v>
      </c>
      <c r="F128" s="52" t="s">
        <v>444</v>
      </c>
      <c r="G128" s="56">
        <v>557.6</v>
      </c>
      <c r="H128" s="56">
        <v>557.6</v>
      </c>
      <c r="I128" s="67">
        <f t="shared" si="2"/>
        <v>0</v>
      </c>
    </row>
    <row r="129" spans="1:9" ht="25.5">
      <c r="A129" s="35">
        <f t="shared" si="3"/>
        <v>118</v>
      </c>
      <c r="B129" s="45" t="s">
        <v>520</v>
      </c>
      <c r="C129" s="52" t="s">
        <v>205</v>
      </c>
      <c r="D129" s="52" t="s">
        <v>166</v>
      </c>
      <c r="E129" s="52" t="s">
        <v>76</v>
      </c>
      <c r="F129" s="52" t="s">
        <v>444</v>
      </c>
      <c r="G129" s="56">
        <v>158.6</v>
      </c>
      <c r="H129" s="56">
        <v>158.6</v>
      </c>
      <c r="I129" s="67">
        <f t="shared" si="2"/>
        <v>0</v>
      </c>
    </row>
    <row r="130" spans="1:9" ht="12.75">
      <c r="A130" s="35">
        <f t="shared" si="3"/>
        <v>119</v>
      </c>
      <c r="B130" s="45" t="s">
        <v>324</v>
      </c>
      <c r="C130" s="52" t="s">
        <v>205</v>
      </c>
      <c r="D130" s="52" t="s">
        <v>166</v>
      </c>
      <c r="E130" s="52" t="s">
        <v>76</v>
      </c>
      <c r="F130" s="52" t="s">
        <v>165</v>
      </c>
      <c r="G130" s="56">
        <v>158.6</v>
      </c>
      <c r="H130" s="56">
        <v>158.6</v>
      </c>
      <c r="I130" s="67">
        <f t="shared" si="2"/>
        <v>0</v>
      </c>
    </row>
    <row r="131" spans="1:9" ht="27" customHeight="1">
      <c r="A131" s="35">
        <f t="shared" si="3"/>
        <v>120</v>
      </c>
      <c r="B131" s="45" t="s">
        <v>521</v>
      </c>
      <c r="C131" s="52" t="s">
        <v>205</v>
      </c>
      <c r="D131" s="52" t="s">
        <v>166</v>
      </c>
      <c r="E131" s="52" t="s">
        <v>77</v>
      </c>
      <c r="F131" s="52" t="s">
        <v>444</v>
      </c>
      <c r="G131" s="56">
        <v>399</v>
      </c>
      <c r="H131" s="56">
        <v>399</v>
      </c>
      <c r="I131" s="67">
        <f t="shared" si="2"/>
        <v>0</v>
      </c>
    </row>
    <row r="132" spans="1:9" ht="12.75">
      <c r="A132" s="35">
        <f t="shared" si="3"/>
        <v>121</v>
      </c>
      <c r="B132" s="45" t="s">
        <v>324</v>
      </c>
      <c r="C132" s="52" t="s">
        <v>205</v>
      </c>
      <c r="D132" s="52" t="s">
        <v>166</v>
      </c>
      <c r="E132" s="52" t="s">
        <v>77</v>
      </c>
      <c r="F132" s="52" t="s">
        <v>165</v>
      </c>
      <c r="G132" s="56">
        <v>399</v>
      </c>
      <c r="H132" s="56">
        <v>399</v>
      </c>
      <c r="I132" s="67">
        <f t="shared" si="2"/>
        <v>0</v>
      </c>
    </row>
    <row r="133" spans="1:9" ht="12.75">
      <c r="A133" s="35">
        <f t="shared" si="3"/>
        <v>122</v>
      </c>
      <c r="B133" s="45" t="s">
        <v>325</v>
      </c>
      <c r="C133" s="52" t="s">
        <v>205</v>
      </c>
      <c r="D133" s="52" t="s">
        <v>166</v>
      </c>
      <c r="E133" s="52" t="s">
        <v>191</v>
      </c>
      <c r="F133" s="52" t="s">
        <v>444</v>
      </c>
      <c r="G133" s="56">
        <v>16024</v>
      </c>
      <c r="H133" s="56">
        <v>16024</v>
      </c>
      <c r="I133" s="67">
        <f t="shared" si="2"/>
        <v>0</v>
      </c>
    </row>
    <row r="134" spans="1:9" ht="17.25" customHeight="1">
      <c r="A134" s="35">
        <f t="shared" si="3"/>
        <v>123</v>
      </c>
      <c r="B134" s="45" t="s">
        <v>326</v>
      </c>
      <c r="C134" s="52" t="s">
        <v>205</v>
      </c>
      <c r="D134" s="52" t="s">
        <v>166</v>
      </c>
      <c r="E134" s="52" t="s">
        <v>60</v>
      </c>
      <c r="F134" s="52" t="s">
        <v>444</v>
      </c>
      <c r="G134" s="56">
        <v>7023</v>
      </c>
      <c r="H134" s="56">
        <v>7023</v>
      </c>
      <c r="I134" s="67">
        <f t="shared" si="2"/>
        <v>0</v>
      </c>
    </row>
    <row r="135" spans="1:9" ht="12.75">
      <c r="A135" s="35">
        <f t="shared" si="3"/>
        <v>124</v>
      </c>
      <c r="B135" s="45" t="s">
        <v>324</v>
      </c>
      <c r="C135" s="52" t="s">
        <v>205</v>
      </c>
      <c r="D135" s="52" t="s">
        <v>166</v>
      </c>
      <c r="E135" s="52" t="s">
        <v>60</v>
      </c>
      <c r="F135" s="52" t="s">
        <v>165</v>
      </c>
      <c r="G135" s="56">
        <v>7023</v>
      </c>
      <c r="H135" s="56">
        <v>7023</v>
      </c>
      <c r="I135" s="67">
        <f t="shared" si="2"/>
        <v>0</v>
      </c>
    </row>
    <row r="136" spans="1:9" ht="25.5">
      <c r="A136" s="35">
        <f t="shared" si="3"/>
        <v>125</v>
      </c>
      <c r="B136" s="45" t="s">
        <v>327</v>
      </c>
      <c r="C136" s="52" t="s">
        <v>205</v>
      </c>
      <c r="D136" s="52" t="s">
        <v>166</v>
      </c>
      <c r="E136" s="52" t="s">
        <v>134</v>
      </c>
      <c r="F136" s="52" t="s">
        <v>444</v>
      </c>
      <c r="G136" s="56">
        <v>9001</v>
      </c>
      <c r="H136" s="56">
        <v>9001</v>
      </c>
      <c r="I136" s="67">
        <f t="shared" si="2"/>
        <v>0</v>
      </c>
    </row>
    <row r="137" spans="1:9" ht="12.75">
      <c r="A137" s="35">
        <f t="shared" si="3"/>
        <v>126</v>
      </c>
      <c r="B137" s="45" t="s">
        <v>329</v>
      </c>
      <c r="C137" s="52" t="s">
        <v>205</v>
      </c>
      <c r="D137" s="52" t="s">
        <v>166</v>
      </c>
      <c r="E137" s="52" t="s">
        <v>134</v>
      </c>
      <c r="F137" s="52" t="s">
        <v>396</v>
      </c>
      <c r="G137" s="56">
        <v>9001</v>
      </c>
      <c r="H137" s="56">
        <v>9001</v>
      </c>
      <c r="I137" s="67">
        <f t="shared" si="2"/>
        <v>0</v>
      </c>
    </row>
    <row r="138" spans="1:9" ht="12.75">
      <c r="A138" s="35">
        <f t="shared" si="3"/>
        <v>127</v>
      </c>
      <c r="B138" s="45" t="s">
        <v>539</v>
      </c>
      <c r="C138" s="52" t="s">
        <v>205</v>
      </c>
      <c r="D138" s="52" t="s">
        <v>166</v>
      </c>
      <c r="E138" s="52" t="s">
        <v>187</v>
      </c>
      <c r="F138" s="52" t="s">
        <v>444</v>
      </c>
      <c r="G138" s="56">
        <v>33660.7</v>
      </c>
      <c r="H138" s="56">
        <v>33660.7</v>
      </c>
      <c r="I138" s="67">
        <f t="shared" si="2"/>
        <v>0</v>
      </c>
    </row>
    <row r="139" spans="1:9" ht="27.75" customHeight="1">
      <c r="A139" s="35">
        <f t="shared" si="3"/>
        <v>128</v>
      </c>
      <c r="B139" s="45" t="s">
        <v>522</v>
      </c>
      <c r="C139" s="52" t="s">
        <v>205</v>
      </c>
      <c r="D139" s="52" t="s">
        <v>166</v>
      </c>
      <c r="E139" s="52" t="s">
        <v>351</v>
      </c>
      <c r="F139" s="52" t="s">
        <v>444</v>
      </c>
      <c r="G139" s="56">
        <v>486</v>
      </c>
      <c r="H139" s="56">
        <v>486</v>
      </c>
      <c r="I139" s="67">
        <f t="shared" si="2"/>
        <v>0</v>
      </c>
    </row>
    <row r="140" spans="1:9" ht="12.75">
      <c r="A140" s="35">
        <f t="shared" si="3"/>
        <v>129</v>
      </c>
      <c r="B140" s="45" t="s">
        <v>324</v>
      </c>
      <c r="C140" s="52" t="s">
        <v>205</v>
      </c>
      <c r="D140" s="52" t="s">
        <v>166</v>
      </c>
      <c r="E140" s="52" t="s">
        <v>351</v>
      </c>
      <c r="F140" s="52" t="s">
        <v>165</v>
      </c>
      <c r="G140" s="56">
        <v>486</v>
      </c>
      <c r="H140" s="56">
        <v>486</v>
      </c>
      <c r="I140" s="67">
        <f t="shared" si="2"/>
        <v>0</v>
      </c>
    </row>
    <row r="141" spans="1:9" ht="25.5">
      <c r="A141" s="35">
        <f t="shared" si="3"/>
        <v>130</v>
      </c>
      <c r="B141" s="45" t="s">
        <v>70</v>
      </c>
      <c r="C141" s="52" t="s">
        <v>205</v>
      </c>
      <c r="D141" s="52" t="s">
        <v>166</v>
      </c>
      <c r="E141" s="52" t="s">
        <v>131</v>
      </c>
      <c r="F141" s="52" t="s">
        <v>444</v>
      </c>
      <c r="G141" s="56">
        <v>598.7</v>
      </c>
      <c r="H141" s="56">
        <v>598.7</v>
      </c>
      <c r="I141" s="67">
        <f aca="true" t="shared" si="4" ref="I141:I204">G141-H141</f>
        <v>0</v>
      </c>
    </row>
    <row r="142" spans="1:9" ht="12.75">
      <c r="A142" s="35">
        <f t="shared" si="3"/>
        <v>131</v>
      </c>
      <c r="B142" s="45" t="s">
        <v>324</v>
      </c>
      <c r="C142" s="52" t="s">
        <v>205</v>
      </c>
      <c r="D142" s="52" t="s">
        <v>166</v>
      </c>
      <c r="E142" s="52" t="s">
        <v>131</v>
      </c>
      <c r="F142" s="52" t="s">
        <v>165</v>
      </c>
      <c r="G142" s="56">
        <v>598.7</v>
      </c>
      <c r="H142" s="56">
        <v>598.7</v>
      </c>
      <c r="I142" s="67">
        <f t="shared" si="4"/>
        <v>0</v>
      </c>
    </row>
    <row r="143" spans="1:9" ht="37.5" customHeight="1">
      <c r="A143" s="35">
        <f aca="true" t="shared" si="5" ref="A143:A206">1+A142</f>
        <v>132</v>
      </c>
      <c r="B143" s="45" t="s">
        <v>328</v>
      </c>
      <c r="C143" s="52" t="s">
        <v>205</v>
      </c>
      <c r="D143" s="52" t="s">
        <v>166</v>
      </c>
      <c r="E143" s="52" t="s">
        <v>360</v>
      </c>
      <c r="F143" s="52" t="s">
        <v>444</v>
      </c>
      <c r="G143" s="56">
        <v>32576</v>
      </c>
      <c r="H143" s="56">
        <v>32576</v>
      </c>
      <c r="I143" s="67">
        <f t="shared" si="4"/>
        <v>0</v>
      </c>
    </row>
    <row r="144" spans="1:9" ht="12.75">
      <c r="A144" s="35">
        <f t="shared" si="5"/>
        <v>133</v>
      </c>
      <c r="B144" s="45" t="s">
        <v>329</v>
      </c>
      <c r="C144" s="52" t="s">
        <v>205</v>
      </c>
      <c r="D144" s="52" t="s">
        <v>166</v>
      </c>
      <c r="E144" s="52" t="s">
        <v>360</v>
      </c>
      <c r="F144" s="52" t="s">
        <v>396</v>
      </c>
      <c r="G144" s="56">
        <v>32576</v>
      </c>
      <c r="H144" s="56">
        <v>32576</v>
      </c>
      <c r="I144" s="67">
        <f t="shared" si="4"/>
        <v>0</v>
      </c>
    </row>
    <row r="145" spans="1:9" ht="12.75">
      <c r="A145" s="35">
        <f t="shared" si="5"/>
        <v>134</v>
      </c>
      <c r="B145" s="45" t="s">
        <v>565</v>
      </c>
      <c r="C145" s="52" t="s">
        <v>205</v>
      </c>
      <c r="D145" s="52" t="s">
        <v>166</v>
      </c>
      <c r="E145" s="52" t="s">
        <v>566</v>
      </c>
      <c r="F145" s="52" t="s">
        <v>444</v>
      </c>
      <c r="G145" s="56">
        <v>239.4</v>
      </c>
      <c r="H145" s="56">
        <v>239.4</v>
      </c>
      <c r="I145" s="67">
        <f t="shared" si="4"/>
        <v>0</v>
      </c>
    </row>
    <row r="146" spans="1:9" ht="25.5" customHeight="1">
      <c r="A146" s="35">
        <f t="shared" si="5"/>
        <v>135</v>
      </c>
      <c r="B146" s="45" t="s">
        <v>71</v>
      </c>
      <c r="C146" s="52" t="s">
        <v>205</v>
      </c>
      <c r="D146" s="52" t="s">
        <v>166</v>
      </c>
      <c r="E146" s="52" t="s">
        <v>67</v>
      </c>
      <c r="F146" s="52" t="s">
        <v>444</v>
      </c>
      <c r="G146" s="56">
        <v>239.4</v>
      </c>
      <c r="H146" s="56">
        <v>239.4</v>
      </c>
      <c r="I146" s="67">
        <f t="shared" si="4"/>
        <v>0</v>
      </c>
    </row>
    <row r="147" spans="1:9" ht="12.75">
      <c r="A147" s="35">
        <f t="shared" si="5"/>
        <v>136</v>
      </c>
      <c r="B147" s="45" t="s">
        <v>324</v>
      </c>
      <c r="C147" s="52" t="s">
        <v>205</v>
      </c>
      <c r="D147" s="52" t="s">
        <v>166</v>
      </c>
      <c r="E147" s="52" t="s">
        <v>67</v>
      </c>
      <c r="F147" s="52" t="s">
        <v>165</v>
      </c>
      <c r="G147" s="56">
        <v>239.4</v>
      </c>
      <c r="H147" s="56">
        <v>239.4</v>
      </c>
      <c r="I147" s="67">
        <f t="shared" si="4"/>
        <v>0</v>
      </c>
    </row>
    <row r="148" spans="1:9" ht="12.75">
      <c r="A148" s="35">
        <f t="shared" si="5"/>
        <v>137</v>
      </c>
      <c r="B148" s="45" t="s">
        <v>550</v>
      </c>
      <c r="C148" s="52" t="s">
        <v>205</v>
      </c>
      <c r="D148" s="52" t="s">
        <v>166</v>
      </c>
      <c r="E148" s="52" t="s">
        <v>440</v>
      </c>
      <c r="F148" s="52" t="s">
        <v>444</v>
      </c>
      <c r="G148" s="56">
        <v>1766.4</v>
      </c>
      <c r="H148" s="56">
        <v>1766.4</v>
      </c>
      <c r="I148" s="67">
        <f t="shared" si="4"/>
        <v>0</v>
      </c>
    </row>
    <row r="149" spans="1:9" ht="27.75" customHeight="1">
      <c r="A149" s="35">
        <f t="shared" si="5"/>
        <v>138</v>
      </c>
      <c r="B149" s="45" t="s">
        <v>109</v>
      </c>
      <c r="C149" s="52" t="s">
        <v>205</v>
      </c>
      <c r="D149" s="52" t="s">
        <v>166</v>
      </c>
      <c r="E149" s="52" t="s">
        <v>453</v>
      </c>
      <c r="F149" s="52" t="s">
        <v>444</v>
      </c>
      <c r="G149" s="56">
        <v>900</v>
      </c>
      <c r="H149" s="56">
        <v>900</v>
      </c>
      <c r="I149" s="67">
        <f t="shared" si="4"/>
        <v>0</v>
      </c>
    </row>
    <row r="150" spans="1:9" ht="12.75">
      <c r="A150" s="35">
        <f t="shared" si="5"/>
        <v>139</v>
      </c>
      <c r="B150" s="45" t="s">
        <v>551</v>
      </c>
      <c r="C150" s="52" t="s">
        <v>205</v>
      </c>
      <c r="D150" s="52" t="s">
        <v>166</v>
      </c>
      <c r="E150" s="52" t="s">
        <v>453</v>
      </c>
      <c r="F150" s="52" t="s">
        <v>275</v>
      </c>
      <c r="G150" s="56">
        <v>900</v>
      </c>
      <c r="H150" s="56">
        <v>900</v>
      </c>
      <c r="I150" s="67">
        <f t="shared" si="4"/>
        <v>0</v>
      </c>
    </row>
    <row r="151" spans="1:9" ht="38.25">
      <c r="A151" s="35">
        <f t="shared" si="5"/>
        <v>140</v>
      </c>
      <c r="B151" s="45" t="s">
        <v>330</v>
      </c>
      <c r="C151" s="52" t="s">
        <v>205</v>
      </c>
      <c r="D151" s="52" t="s">
        <v>166</v>
      </c>
      <c r="E151" s="52" t="s">
        <v>458</v>
      </c>
      <c r="F151" s="52" t="s">
        <v>444</v>
      </c>
      <c r="G151" s="56">
        <v>493</v>
      </c>
      <c r="H151" s="56">
        <v>493</v>
      </c>
      <c r="I151" s="67">
        <f t="shared" si="4"/>
        <v>0</v>
      </c>
    </row>
    <row r="152" spans="1:9" ht="12.75">
      <c r="A152" s="35">
        <f t="shared" si="5"/>
        <v>141</v>
      </c>
      <c r="B152" s="45" t="s">
        <v>551</v>
      </c>
      <c r="C152" s="52" t="s">
        <v>205</v>
      </c>
      <c r="D152" s="52" t="s">
        <v>166</v>
      </c>
      <c r="E152" s="52" t="s">
        <v>458</v>
      </c>
      <c r="F152" s="52" t="s">
        <v>275</v>
      </c>
      <c r="G152" s="56">
        <v>493</v>
      </c>
      <c r="H152" s="56">
        <v>493</v>
      </c>
      <c r="I152" s="67">
        <f t="shared" si="4"/>
        <v>0</v>
      </c>
    </row>
    <row r="153" spans="1:9" ht="39" customHeight="1">
      <c r="A153" s="35">
        <f t="shared" si="5"/>
        <v>142</v>
      </c>
      <c r="B153" s="45" t="s">
        <v>321</v>
      </c>
      <c r="C153" s="52" t="s">
        <v>205</v>
      </c>
      <c r="D153" s="52" t="s">
        <v>166</v>
      </c>
      <c r="E153" s="52" t="s">
        <v>102</v>
      </c>
      <c r="F153" s="52" t="s">
        <v>444</v>
      </c>
      <c r="G153" s="56">
        <v>373.4</v>
      </c>
      <c r="H153" s="56">
        <v>373.4</v>
      </c>
      <c r="I153" s="67">
        <f t="shared" si="4"/>
        <v>0</v>
      </c>
    </row>
    <row r="154" spans="1:9" ht="12.75">
      <c r="A154" s="35">
        <f t="shared" si="5"/>
        <v>143</v>
      </c>
      <c r="B154" s="45" t="s">
        <v>551</v>
      </c>
      <c r="C154" s="52" t="s">
        <v>205</v>
      </c>
      <c r="D154" s="52" t="s">
        <v>166</v>
      </c>
      <c r="E154" s="52" t="s">
        <v>102</v>
      </c>
      <c r="F154" s="52" t="s">
        <v>275</v>
      </c>
      <c r="G154" s="56">
        <v>373.4</v>
      </c>
      <c r="H154" s="56">
        <v>373.4</v>
      </c>
      <c r="I154" s="67">
        <f t="shared" si="4"/>
        <v>0</v>
      </c>
    </row>
    <row r="155" spans="1:9" ht="12.75">
      <c r="A155" s="35">
        <f t="shared" si="5"/>
        <v>144</v>
      </c>
      <c r="B155" s="45" t="s">
        <v>523</v>
      </c>
      <c r="C155" s="52" t="s">
        <v>205</v>
      </c>
      <c r="D155" s="52" t="s">
        <v>78</v>
      </c>
      <c r="E155" s="52" t="s">
        <v>294</v>
      </c>
      <c r="F155" s="52" t="s">
        <v>444</v>
      </c>
      <c r="G155" s="56">
        <v>4064</v>
      </c>
      <c r="H155" s="56">
        <v>4064</v>
      </c>
      <c r="I155" s="67">
        <f t="shared" si="4"/>
        <v>0</v>
      </c>
    </row>
    <row r="156" spans="1:9" ht="12.75">
      <c r="A156" s="35">
        <f t="shared" si="5"/>
        <v>145</v>
      </c>
      <c r="B156" s="45" t="s">
        <v>325</v>
      </c>
      <c r="C156" s="52" t="s">
        <v>205</v>
      </c>
      <c r="D156" s="52" t="s">
        <v>78</v>
      </c>
      <c r="E156" s="52" t="s">
        <v>191</v>
      </c>
      <c r="F156" s="52" t="s">
        <v>444</v>
      </c>
      <c r="G156" s="56">
        <v>559</v>
      </c>
      <c r="H156" s="56">
        <v>559</v>
      </c>
      <c r="I156" s="67">
        <f t="shared" si="4"/>
        <v>0</v>
      </c>
    </row>
    <row r="157" spans="1:9" ht="25.5">
      <c r="A157" s="35">
        <f t="shared" si="5"/>
        <v>146</v>
      </c>
      <c r="B157" s="45" t="s">
        <v>327</v>
      </c>
      <c r="C157" s="52" t="s">
        <v>205</v>
      </c>
      <c r="D157" s="52" t="s">
        <v>78</v>
      </c>
      <c r="E157" s="52" t="s">
        <v>134</v>
      </c>
      <c r="F157" s="52" t="s">
        <v>444</v>
      </c>
      <c r="G157" s="56">
        <v>559</v>
      </c>
      <c r="H157" s="56">
        <v>559</v>
      </c>
      <c r="I157" s="67">
        <f t="shared" si="4"/>
        <v>0</v>
      </c>
    </row>
    <row r="158" spans="1:9" ht="15" customHeight="1">
      <c r="A158" s="35">
        <f t="shared" si="5"/>
        <v>147</v>
      </c>
      <c r="B158" s="45" t="s">
        <v>408</v>
      </c>
      <c r="C158" s="52" t="s">
        <v>205</v>
      </c>
      <c r="D158" s="52" t="s">
        <v>78</v>
      </c>
      <c r="E158" s="52" t="s">
        <v>134</v>
      </c>
      <c r="F158" s="52" t="s">
        <v>400</v>
      </c>
      <c r="G158" s="56">
        <v>559</v>
      </c>
      <c r="H158" s="56">
        <v>559</v>
      </c>
      <c r="I158" s="67">
        <f t="shared" si="4"/>
        <v>0</v>
      </c>
    </row>
    <row r="159" spans="1:9" ht="12.75">
      <c r="A159" s="35">
        <f t="shared" si="5"/>
        <v>148</v>
      </c>
      <c r="B159" s="45" t="s">
        <v>539</v>
      </c>
      <c r="C159" s="52" t="s">
        <v>205</v>
      </c>
      <c r="D159" s="52" t="s">
        <v>78</v>
      </c>
      <c r="E159" s="52" t="s">
        <v>187</v>
      </c>
      <c r="F159" s="52" t="s">
        <v>444</v>
      </c>
      <c r="G159" s="56">
        <v>3505</v>
      </c>
      <c r="H159" s="56">
        <v>3505</v>
      </c>
      <c r="I159" s="67">
        <f t="shared" si="4"/>
        <v>0</v>
      </c>
    </row>
    <row r="160" spans="1:9" ht="39.75" customHeight="1">
      <c r="A160" s="35">
        <f t="shared" si="5"/>
        <v>149</v>
      </c>
      <c r="B160" s="45" t="s">
        <v>328</v>
      </c>
      <c r="C160" s="52" t="s">
        <v>205</v>
      </c>
      <c r="D160" s="52" t="s">
        <v>78</v>
      </c>
      <c r="E160" s="52" t="s">
        <v>360</v>
      </c>
      <c r="F160" s="52" t="s">
        <v>444</v>
      </c>
      <c r="G160" s="56">
        <v>3505</v>
      </c>
      <c r="H160" s="56">
        <v>3505</v>
      </c>
      <c r="I160" s="67">
        <f t="shared" si="4"/>
        <v>0</v>
      </c>
    </row>
    <row r="161" spans="1:9" ht="13.5" customHeight="1">
      <c r="A161" s="35">
        <f t="shared" si="5"/>
        <v>150</v>
      </c>
      <c r="B161" s="45" t="s">
        <v>408</v>
      </c>
      <c r="C161" s="52" t="s">
        <v>205</v>
      </c>
      <c r="D161" s="52" t="s">
        <v>78</v>
      </c>
      <c r="E161" s="52" t="s">
        <v>360</v>
      </c>
      <c r="F161" s="52" t="s">
        <v>400</v>
      </c>
      <c r="G161" s="56">
        <v>3505</v>
      </c>
      <c r="H161" s="56">
        <v>3505</v>
      </c>
      <c r="I161" s="67">
        <f t="shared" si="4"/>
        <v>0</v>
      </c>
    </row>
    <row r="162" spans="1:10" ht="38.25">
      <c r="A162" s="35">
        <f t="shared" si="5"/>
        <v>151</v>
      </c>
      <c r="B162" s="45" t="s">
        <v>331</v>
      </c>
      <c r="C162" s="52" t="s">
        <v>205</v>
      </c>
      <c r="D162" s="52" t="s">
        <v>332</v>
      </c>
      <c r="E162" s="52" t="s">
        <v>294</v>
      </c>
      <c r="F162" s="52" t="s">
        <v>444</v>
      </c>
      <c r="G162" s="56">
        <f>SUM(H162-40.32+67)</f>
        <v>99325.0049</v>
      </c>
      <c r="H162" s="56">
        <v>99298.3249</v>
      </c>
      <c r="I162" s="67">
        <f t="shared" si="4"/>
        <v>26.679999999993015</v>
      </c>
      <c r="J162" s="83"/>
    </row>
    <row r="163" spans="1:9" ht="26.25" customHeight="1">
      <c r="A163" s="35">
        <f t="shared" si="5"/>
        <v>152</v>
      </c>
      <c r="B163" s="45" t="s">
        <v>569</v>
      </c>
      <c r="C163" s="52" t="s">
        <v>205</v>
      </c>
      <c r="D163" s="52" t="s">
        <v>570</v>
      </c>
      <c r="E163" s="52" t="s">
        <v>294</v>
      </c>
      <c r="F163" s="52" t="s">
        <v>444</v>
      </c>
      <c r="G163" s="56">
        <v>18048</v>
      </c>
      <c r="H163" s="56">
        <v>18048</v>
      </c>
      <c r="I163" s="67">
        <f t="shared" si="4"/>
        <v>0</v>
      </c>
    </row>
    <row r="164" spans="1:9" ht="12.75">
      <c r="A164" s="35">
        <f t="shared" si="5"/>
        <v>153</v>
      </c>
      <c r="B164" s="45" t="s">
        <v>571</v>
      </c>
      <c r="C164" s="52" t="s">
        <v>205</v>
      </c>
      <c r="D164" s="52" t="s">
        <v>570</v>
      </c>
      <c r="E164" s="52" t="s">
        <v>203</v>
      </c>
      <c r="F164" s="52" t="s">
        <v>444</v>
      </c>
      <c r="G164" s="56">
        <v>3619</v>
      </c>
      <c r="H164" s="56">
        <v>3619</v>
      </c>
      <c r="I164" s="67">
        <f t="shared" si="4"/>
        <v>0</v>
      </c>
    </row>
    <row r="165" spans="1:9" ht="12.75">
      <c r="A165" s="35">
        <f t="shared" si="5"/>
        <v>154</v>
      </c>
      <c r="B165" s="45" t="s">
        <v>572</v>
      </c>
      <c r="C165" s="52" t="s">
        <v>205</v>
      </c>
      <c r="D165" s="52" t="s">
        <v>570</v>
      </c>
      <c r="E165" s="52" t="s">
        <v>169</v>
      </c>
      <c r="F165" s="52" t="s">
        <v>444</v>
      </c>
      <c r="G165" s="56">
        <v>3619</v>
      </c>
      <c r="H165" s="56">
        <v>3619</v>
      </c>
      <c r="I165" s="67">
        <f t="shared" si="4"/>
        <v>0</v>
      </c>
    </row>
    <row r="166" spans="1:9" ht="12.75">
      <c r="A166" s="35">
        <f t="shared" si="5"/>
        <v>155</v>
      </c>
      <c r="B166" s="45" t="s">
        <v>573</v>
      </c>
      <c r="C166" s="52" t="s">
        <v>205</v>
      </c>
      <c r="D166" s="52" t="s">
        <v>570</v>
      </c>
      <c r="E166" s="52" t="s">
        <v>169</v>
      </c>
      <c r="F166" s="52" t="s">
        <v>574</v>
      </c>
      <c r="G166" s="56">
        <v>3619</v>
      </c>
      <c r="H166" s="56">
        <v>3619</v>
      </c>
      <c r="I166" s="67">
        <f t="shared" si="4"/>
        <v>0</v>
      </c>
    </row>
    <row r="167" spans="1:9" ht="12.75">
      <c r="A167" s="35">
        <f t="shared" si="5"/>
        <v>156</v>
      </c>
      <c r="B167" s="45" t="s">
        <v>539</v>
      </c>
      <c r="C167" s="52" t="s">
        <v>205</v>
      </c>
      <c r="D167" s="52" t="s">
        <v>570</v>
      </c>
      <c r="E167" s="52" t="s">
        <v>187</v>
      </c>
      <c r="F167" s="52" t="s">
        <v>444</v>
      </c>
      <c r="G167" s="56">
        <v>14429</v>
      </c>
      <c r="H167" s="56">
        <v>14429</v>
      </c>
      <c r="I167" s="67">
        <f t="shared" si="4"/>
        <v>0</v>
      </c>
    </row>
    <row r="168" spans="1:9" ht="38.25">
      <c r="A168" s="35">
        <f t="shared" si="5"/>
        <v>157</v>
      </c>
      <c r="B168" s="45" t="s">
        <v>580</v>
      </c>
      <c r="C168" s="52" t="s">
        <v>205</v>
      </c>
      <c r="D168" s="52" t="s">
        <v>570</v>
      </c>
      <c r="E168" s="52" t="s">
        <v>581</v>
      </c>
      <c r="F168" s="52" t="s">
        <v>444</v>
      </c>
      <c r="G168" s="56">
        <v>14429</v>
      </c>
      <c r="H168" s="56">
        <v>14429</v>
      </c>
      <c r="I168" s="67">
        <f t="shared" si="4"/>
        <v>0</v>
      </c>
    </row>
    <row r="169" spans="1:9" ht="12.75" customHeight="1">
      <c r="A169" s="35">
        <f t="shared" si="5"/>
        <v>158</v>
      </c>
      <c r="B169" s="45" t="s">
        <v>582</v>
      </c>
      <c r="C169" s="52" t="s">
        <v>205</v>
      </c>
      <c r="D169" s="52" t="s">
        <v>570</v>
      </c>
      <c r="E169" s="52" t="s">
        <v>581</v>
      </c>
      <c r="F169" s="52" t="s">
        <v>583</v>
      </c>
      <c r="G169" s="56">
        <v>14429</v>
      </c>
      <c r="H169" s="56">
        <v>14429</v>
      </c>
      <c r="I169" s="67">
        <f t="shared" si="4"/>
        <v>0</v>
      </c>
    </row>
    <row r="170" spans="1:10" ht="12.75">
      <c r="A170" s="35">
        <f t="shared" si="5"/>
        <v>159</v>
      </c>
      <c r="B170" s="45" t="s">
        <v>575</v>
      </c>
      <c r="C170" s="52" t="s">
        <v>205</v>
      </c>
      <c r="D170" s="52" t="s">
        <v>576</v>
      </c>
      <c r="E170" s="52" t="s">
        <v>294</v>
      </c>
      <c r="F170" s="52" t="s">
        <v>444</v>
      </c>
      <c r="G170" s="56">
        <f>SUM(H170-40.32+67)</f>
        <v>81277.0049</v>
      </c>
      <c r="H170" s="56">
        <v>81250.3249</v>
      </c>
      <c r="I170" s="67">
        <f t="shared" si="4"/>
        <v>26.679999999993015</v>
      </c>
      <c r="J170" s="83"/>
    </row>
    <row r="171" spans="1:9" ht="16.5" customHeight="1">
      <c r="A171" s="35">
        <f t="shared" si="5"/>
        <v>160</v>
      </c>
      <c r="B171" s="45" t="s">
        <v>546</v>
      </c>
      <c r="C171" s="52" t="s">
        <v>205</v>
      </c>
      <c r="D171" s="52" t="s">
        <v>576</v>
      </c>
      <c r="E171" s="52" t="s">
        <v>204</v>
      </c>
      <c r="F171" s="52" t="s">
        <v>444</v>
      </c>
      <c r="G171" s="56">
        <v>935</v>
      </c>
      <c r="H171" s="56">
        <v>935</v>
      </c>
      <c r="I171" s="67">
        <f t="shared" si="4"/>
        <v>0</v>
      </c>
    </row>
    <row r="172" spans="1:9" ht="25.5">
      <c r="A172" s="35">
        <f t="shared" si="5"/>
        <v>161</v>
      </c>
      <c r="B172" s="45" t="s">
        <v>577</v>
      </c>
      <c r="C172" s="52" t="s">
        <v>205</v>
      </c>
      <c r="D172" s="52" t="s">
        <v>576</v>
      </c>
      <c r="E172" s="52" t="s">
        <v>170</v>
      </c>
      <c r="F172" s="52" t="s">
        <v>444</v>
      </c>
      <c r="G172" s="56">
        <v>935</v>
      </c>
      <c r="H172" s="56">
        <v>935</v>
      </c>
      <c r="I172" s="67">
        <f t="shared" si="4"/>
        <v>0</v>
      </c>
    </row>
    <row r="173" spans="1:9" ht="12.75" customHeight="1">
      <c r="A173" s="35">
        <f t="shared" si="5"/>
        <v>162</v>
      </c>
      <c r="B173" s="45" t="s">
        <v>578</v>
      </c>
      <c r="C173" s="52" t="s">
        <v>205</v>
      </c>
      <c r="D173" s="52" t="s">
        <v>576</v>
      </c>
      <c r="E173" s="52" t="s">
        <v>170</v>
      </c>
      <c r="F173" s="52" t="s">
        <v>579</v>
      </c>
      <c r="G173" s="56">
        <v>935</v>
      </c>
      <c r="H173" s="56">
        <v>935</v>
      </c>
      <c r="I173" s="67">
        <f t="shared" si="4"/>
        <v>0</v>
      </c>
    </row>
    <row r="174" spans="1:9" ht="0.75" customHeight="1" hidden="1">
      <c r="A174" s="35">
        <f t="shared" si="5"/>
        <v>163</v>
      </c>
      <c r="B174" s="45" t="s">
        <v>543</v>
      </c>
      <c r="C174" s="52" t="s">
        <v>205</v>
      </c>
      <c r="D174" s="52" t="s">
        <v>576</v>
      </c>
      <c r="E174" s="52" t="s">
        <v>180</v>
      </c>
      <c r="F174" s="52" t="s">
        <v>444</v>
      </c>
      <c r="G174" s="56">
        <f>SUM(H174-40.32)</f>
        <v>0.004899999999999238</v>
      </c>
      <c r="H174" s="56">
        <v>40.3249</v>
      </c>
      <c r="I174" s="67">
        <f t="shared" si="4"/>
        <v>-40.32</v>
      </c>
    </row>
    <row r="175" spans="1:9" ht="26.25" customHeight="1">
      <c r="A175" s="35">
        <f t="shared" si="5"/>
        <v>164</v>
      </c>
      <c r="B175" s="45" t="s">
        <v>73</v>
      </c>
      <c r="C175" s="52" t="s">
        <v>205</v>
      </c>
      <c r="D175" s="52" t="s">
        <v>576</v>
      </c>
      <c r="E175" s="52" t="s">
        <v>319</v>
      </c>
      <c r="F175" s="52" t="s">
        <v>444</v>
      </c>
      <c r="G175" s="56">
        <f>SUM(H175-40.32)</f>
        <v>0.004899999999999238</v>
      </c>
      <c r="H175" s="56">
        <v>40.3249</v>
      </c>
      <c r="I175" s="67">
        <f t="shared" si="4"/>
        <v>-40.32</v>
      </c>
    </row>
    <row r="176" spans="1:9" ht="12.75">
      <c r="A176" s="35">
        <f t="shared" si="5"/>
        <v>165</v>
      </c>
      <c r="B176" s="45" t="s">
        <v>524</v>
      </c>
      <c r="C176" s="52" t="s">
        <v>205</v>
      </c>
      <c r="D176" s="52" t="s">
        <v>576</v>
      </c>
      <c r="E176" s="52" t="s">
        <v>319</v>
      </c>
      <c r="F176" s="52" t="s">
        <v>320</v>
      </c>
      <c r="G176" s="56">
        <f>SUM(H176-40.32)</f>
        <v>0.004899999999999238</v>
      </c>
      <c r="H176" s="56">
        <v>40.3249</v>
      </c>
      <c r="I176" s="67">
        <f t="shared" si="4"/>
        <v>-40.32</v>
      </c>
    </row>
    <row r="177" spans="1:9" ht="25.5">
      <c r="A177" s="35">
        <v>163</v>
      </c>
      <c r="B177" s="45" t="s">
        <v>260</v>
      </c>
      <c r="C177" s="52" t="s">
        <v>205</v>
      </c>
      <c r="D177" s="52" t="s">
        <v>576</v>
      </c>
      <c r="E177" s="52" t="s">
        <v>261</v>
      </c>
      <c r="F177" s="52" t="s">
        <v>444</v>
      </c>
      <c r="G177" s="56">
        <v>67</v>
      </c>
      <c r="H177" s="56">
        <v>0</v>
      </c>
      <c r="I177" s="67">
        <f t="shared" si="4"/>
        <v>67</v>
      </c>
    </row>
    <row r="178" spans="1:9" ht="25.5">
      <c r="A178" s="35">
        <f t="shared" si="5"/>
        <v>164</v>
      </c>
      <c r="B178" s="45" t="s">
        <v>514</v>
      </c>
      <c r="C178" s="52" t="s">
        <v>205</v>
      </c>
      <c r="D178" s="52" t="s">
        <v>576</v>
      </c>
      <c r="E178" s="52" t="s">
        <v>262</v>
      </c>
      <c r="F178" s="52" t="s">
        <v>444</v>
      </c>
      <c r="G178" s="56">
        <v>67</v>
      </c>
      <c r="H178" s="56">
        <v>0</v>
      </c>
      <c r="I178" s="67">
        <f t="shared" si="4"/>
        <v>67</v>
      </c>
    </row>
    <row r="179" spans="1:9" ht="14.25" customHeight="1">
      <c r="A179" s="35">
        <f t="shared" si="5"/>
        <v>165</v>
      </c>
      <c r="B179" s="45" t="s">
        <v>582</v>
      </c>
      <c r="C179" s="52" t="s">
        <v>205</v>
      </c>
      <c r="D179" s="52" t="s">
        <v>576</v>
      </c>
      <c r="E179" s="52" t="s">
        <v>262</v>
      </c>
      <c r="F179" s="52" t="s">
        <v>583</v>
      </c>
      <c r="G179" s="56">
        <v>67</v>
      </c>
      <c r="H179" s="56">
        <v>0</v>
      </c>
      <c r="I179" s="67">
        <f t="shared" si="4"/>
        <v>67</v>
      </c>
    </row>
    <row r="180" spans="1:9" ht="12.75">
      <c r="A180" s="35">
        <f t="shared" si="5"/>
        <v>166</v>
      </c>
      <c r="B180" s="45" t="s">
        <v>539</v>
      </c>
      <c r="C180" s="52" t="s">
        <v>205</v>
      </c>
      <c r="D180" s="52" t="s">
        <v>576</v>
      </c>
      <c r="E180" s="52" t="s">
        <v>187</v>
      </c>
      <c r="F180" s="52" t="s">
        <v>444</v>
      </c>
      <c r="G180" s="56">
        <v>74183</v>
      </c>
      <c r="H180" s="56">
        <v>74183</v>
      </c>
      <c r="I180" s="67">
        <f t="shared" si="4"/>
        <v>0</v>
      </c>
    </row>
    <row r="181" spans="1:9" ht="15" customHeight="1">
      <c r="A181" s="35">
        <f t="shared" si="5"/>
        <v>167</v>
      </c>
      <c r="B181" s="45" t="s">
        <v>584</v>
      </c>
      <c r="C181" s="52" t="s">
        <v>205</v>
      </c>
      <c r="D181" s="52" t="s">
        <v>576</v>
      </c>
      <c r="E181" s="52" t="s">
        <v>276</v>
      </c>
      <c r="F181" s="52" t="s">
        <v>444</v>
      </c>
      <c r="G181" s="56">
        <v>67885</v>
      </c>
      <c r="H181" s="56">
        <v>67885</v>
      </c>
      <c r="I181" s="67">
        <f t="shared" si="4"/>
        <v>0</v>
      </c>
    </row>
    <row r="182" spans="1:9" ht="14.25" customHeight="1">
      <c r="A182" s="35">
        <f t="shared" si="5"/>
        <v>168</v>
      </c>
      <c r="B182" s="45" t="s">
        <v>582</v>
      </c>
      <c r="C182" s="52" t="s">
        <v>205</v>
      </c>
      <c r="D182" s="52" t="s">
        <v>576</v>
      </c>
      <c r="E182" s="52" t="s">
        <v>276</v>
      </c>
      <c r="F182" s="52" t="s">
        <v>583</v>
      </c>
      <c r="G182" s="56">
        <v>67885</v>
      </c>
      <c r="H182" s="56">
        <v>67885</v>
      </c>
      <c r="I182" s="67">
        <f t="shared" si="4"/>
        <v>0</v>
      </c>
    </row>
    <row r="183" spans="1:9" ht="51" customHeight="1">
      <c r="A183" s="35">
        <f t="shared" si="5"/>
        <v>169</v>
      </c>
      <c r="B183" s="45" t="s">
        <v>247</v>
      </c>
      <c r="C183" s="52" t="s">
        <v>205</v>
      </c>
      <c r="D183" s="52" t="s">
        <v>576</v>
      </c>
      <c r="E183" s="52" t="s">
        <v>555</v>
      </c>
      <c r="F183" s="52" t="s">
        <v>444</v>
      </c>
      <c r="G183" s="56">
        <v>250</v>
      </c>
      <c r="H183" s="56">
        <v>250</v>
      </c>
      <c r="I183" s="67">
        <f t="shared" si="4"/>
        <v>0</v>
      </c>
    </row>
    <row r="184" spans="1:9" ht="12.75" customHeight="1">
      <c r="A184" s="35">
        <f t="shared" si="5"/>
        <v>170</v>
      </c>
      <c r="B184" s="45" t="s">
        <v>582</v>
      </c>
      <c r="C184" s="52" t="s">
        <v>205</v>
      </c>
      <c r="D184" s="52" t="s">
        <v>576</v>
      </c>
      <c r="E184" s="52" t="s">
        <v>555</v>
      </c>
      <c r="F184" s="52" t="s">
        <v>583</v>
      </c>
      <c r="G184" s="56">
        <v>250</v>
      </c>
      <c r="H184" s="56">
        <v>250</v>
      </c>
      <c r="I184" s="67">
        <f t="shared" si="4"/>
        <v>0</v>
      </c>
    </row>
    <row r="185" spans="1:9" ht="51" customHeight="1">
      <c r="A185" s="35">
        <f t="shared" si="5"/>
        <v>171</v>
      </c>
      <c r="B185" s="45" t="s">
        <v>525</v>
      </c>
      <c r="C185" s="52" t="s">
        <v>205</v>
      </c>
      <c r="D185" s="52" t="s">
        <v>576</v>
      </c>
      <c r="E185" s="52" t="s">
        <v>410</v>
      </c>
      <c r="F185" s="52" t="s">
        <v>444</v>
      </c>
      <c r="G185" s="56">
        <v>100</v>
      </c>
      <c r="H185" s="56">
        <v>100</v>
      </c>
      <c r="I185" s="67">
        <f t="shared" si="4"/>
        <v>0</v>
      </c>
    </row>
    <row r="186" spans="1:9" ht="13.5" customHeight="1">
      <c r="A186" s="35">
        <f t="shared" si="5"/>
        <v>172</v>
      </c>
      <c r="B186" s="45" t="s">
        <v>582</v>
      </c>
      <c r="C186" s="52" t="s">
        <v>205</v>
      </c>
      <c r="D186" s="52" t="s">
        <v>576</v>
      </c>
      <c r="E186" s="52" t="s">
        <v>410</v>
      </c>
      <c r="F186" s="52" t="s">
        <v>583</v>
      </c>
      <c r="G186" s="56">
        <v>100</v>
      </c>
      <c r="H186" s="56">
        <v>100</v>
      </c>
      <c r="I186" s="67">
        <f t="shared" si="4"/>
        <v>0</v>
      </c>
    </row>
    <row r="187" spans="1:9" ht="38.25">
      <c r="A187" s="35">
        <f t="shared" si="5"/>
        <v>173</v>
      </c>
      <c r="B187" s="45" t="s">
        <v>526</v>
      </c>
      <c r="C187" s="52" t="s">
        <v>205</v>
      </c>
      <c r="D187" s="52" t="s">
        <v>576</v>
      </c>
      <c r="E187" s="52" t="s">
        <v>411</v>
      </c>
      <c r="F187" s="52" t="s">
        <v>444</v>
      </c>
      <c r="G187" s="56">
        <v>5948</v>
      </c>
      <c r="H187" s="56">
        <v>5948</v>
      </c>
      <c r="I187" s="67">
        <f t="shared" si="4"/>
        <v>0</v>
      </c>
    </row>
    <row r="188" spans="1:9" ht="14.25" customHeight="1">
      <c r="A188" s="35">
        <f t="shared" si="5"/>
        <v>174</v>
      </c>
      <c r="B188" s="45" t="s">
        <v>582</v>
      </c>
      <c r="C188" s="52" t="s">
        <v>205</v>
      </c>
      <c r="D188" s="52" t="s">
        <v>576</v>
      </c>
      <c r="E188" s="52" t="s">
        <v>411</v>
      </c>
      <c r="F188" s="52" t="s">
        <v>583</v>
      </c>
      <c r="G188" s="56">
        <v>5948</v>
      </c>
      <c r="H188" s="56">
        <v>5948</v>
      </c>
      <c r="I188" s="67">
        <f t="shared" si="4"/>
        <v>0</v>
      </c>
    </row>
    <row r="189" spans="1:9" ht="12.75">
      <c r="A189" s="35">
        <f t="shared" si="5"/>
        <v>175</v>
      </c>
      <c r="B189" s="45" t="s">
        <v>565</v>
      </c>
      <c r="C189" s="52" t="s">
        <v>205</v>
      </c>
      <c r="D189" s="52" t="s">
        <v>576</v>
      </c>
      <c r="E189" s="52" t="s">
        <v>566</v>
      </c>
      <c r="F189" s="52" t="s">
        <v>444</v>
      </c>
      <c r="G189" s="56">
        <v>6092</v>
      </c>
      <c r="H189" s="56">
        <v>6092</v>
      </c>
      <c r="I189" s="67">
        <f t="shared" si="4"/>
        <v>0</v>
      </c>
    </row>
    <row r="190" spans="1:9" ht="49.5" customHeight="1">
      <c r="A190" s="35">
        <f t="shared" si="5"/>
        <v>176</v>
      </c>
      <c r="B190" s="45" t="s">
        <v>383</v>
      </c>
      <c r="C190" s="52" t="s">
        <v>205</v>
      </c>
      <c r="D190" s="52" t="s">
        <v>576</v>
      </c>
      <c r="E190" s="52" t="s">
        <v>568</v>
      </c>
      <c r="F190" s="52" t="s">
        <v>444</v>
      </c>
      <c r="G190" s="56">
        <v>6092</v>
      </c>
      <c r="H190" s="56">
        <v>6092</v>
      </c>
      <c r="I190" s="67">
        <f t="shared" si="4"/>
        <v>0</v>
      </c>
    </row>
    <row r="191" spans="1:9" ht="12.75">
      <c r="A191" s="35">
        <f t="shared" si="5"/>
        <v>177</v>
      </c>
      <c r="B191" s="45" t="s">
        <v>582</v>
      </c>
      <c r="C191" s="52" t="s">
        <v>205</v>
      </c>
      <c r="D191" s="52" t="s">
        <v>576</v>
      </c>
      <c r="E191" s="52" t="s">
        <v>568</v>
      </c>
      <c r="F191" s="52" t="s">
        <v>583</v>
      </c>
      <c r="G191" s="56">
        <v>6092</v>
      </c>
      <c r="H191" s="56">
        <v>6092</v>
      </c>
      <c r="I191" s="67">
        <f t="shared" si="4"/>
        <v>0</v>
      </c>
    </row>
    <row r="192" spans="1:9" ht="25.5">
      <c r="A192" s="66">
        <f t="shared" si="5"/>
        <v>178</v>
      </c>
      <c r="B192" s="63" t="s">
        <v>527</v>
      </c>
      <c r="C192" s="64" t="s">
        <v>264</v>
      </c>
      <c r="D192" s="64" t="s">
        <v>445</v>
      </c>
      <c r="E192" s="64" t="s">
        <v>294</v>
      </c>
      <c r="F192" s="64" t="s">
        <v>444</v>
      </c>
      <c r="G192" s="81">
        <f>259707.3+222.42-71+73.73</f>
        <v>259932.45</v>
      </c>
      <c r="H192" s="56">
        <v>258731.8647</v>
      </c>
      <c r="I192" s="67">
        <f t="shared" si="4"/>
        <v>1200.585300000006</v>
      </c>
    </row>
    <row r="193" spans="1:9" ht="12.75">
      <c r="A193" s="35">
        <f t="shared" si="5"/>
        <v>179</v>
      </c>
      <c r="B193" s="45" t="s">
        <v>47</v>
      </c>
      <c r="C193" s="52" t="s">
        <v>264</v>
      </c>
      <c r="D193" s="52" t="s">
        <v>137</v>
      </c>
      <c r="E193" s="52" t="s">
        <v>294</v>
      </c>
      <c r="F193" s="52" t="s">
        <v>444</v>
      </c>
      <c r="G193" s="56">
        <f>259707.3-71+222.42+73.73</f>
        <v>259932.45</v>
      </c>
      <c r="H193" s="56">
        <v>258731.8647</v>
      </c>
      <c r="I193" s="67">
        <f t="shared" si="4"/>
        <v>1200.585300000006</v>
      </c>
    </row>
    <row r="194" spans="1:9" ht="12.75">
      <c r="A194" s="35">
        <f t="shared" si="5"/>
        <v>180</v>
      </c>
      <c r="B194" s="45" t="s">
        <v>265</v>
      </c>
      <c r="C194" s="52" t="s">
        <v>264</v>
      </c>
      <c r="D194" s="52" t="s">
        <v>138</v>
      </c>
      <c r="E194" s="52" t="s">
        <v>294</v>
      </c>
      <c r="F194" s="52" t="s">
        <v>444</v>
      </c>
      <c r="G194" s="56">
        <v>79886.5736</v>
      </c>
      <c r="H194" s="56">
        <v>79607.4784</v>
      </c>
      <c r="I194" s="67">
        <f t="shared" si="4"/>
        <v>279.0951999999961</v>
      </c>
    </row>
    <row r="195" spans="1:9" ht="12.75">
      <c r="A195" s="35">
        <f t="shared" si="5"/>
        <v>181</v>
      </c>
      <c r="B195" s="45" t="s">
        <v>585</v>
      </c>
      <c r="C195" s="52" t="s">
        <v>264</v>
      </c>
      <c r="D195" s="52" t="s">
        <v>138</v>
      </c>
      <c r="E195" s="52" t="s">
        <v>192</v>
      </c>
      <c r="F195" s="52" t="s">
        <v>444</v>
      </c>
      <c r="G195" s="56">
        <v>71535.5736</v>
      </c>
      <c r="H195" s="56">
        <v>71256.4784</v>
      </c>
      <c r="I195" s="67">
        <f t="shared" si="4"/>
        <v>279.0951999999961</v>
      </c>
    </row>
    <row r="196" spans="1:9" ht="15" customHeight="1">
      <c r="A196" s="35">
        <f t="shared" si="5"/>
        <v>182</v>
      </c>
      <c r="B196" s="45" t="s">
        <v>586</v>
      </c>
      <c r="C196" s="52" t="s">
        <v>264</v>
      </c>
      <c r="D196" s="52" t="s">
        <v>138</v>
      </c>
      <c r="E196" s="52" t="s">
        <v>139</v>
      </c>
      <c r="F196" s="52" t="s">
        <v>444</v>
      </c>
      <c r="G196" s="56">
        <v>63891.9696</v>
      </c>
      <c r="H196" s="56">
        <v>63612.8744</v>
      </c>
      <c r="I196" s="67">
        <f t="shared" si="4"/>
        <v>279.0951999999961</v>
      </c>
    </row>
    <row r="197" spans="1:9" ht="12.75">
      <c r="A197" s="35">
        <f t="shared" si="5"/>
        <v>183</v>
      </c>
      <c r="B197" s="45" t="s">
        <v>587</v>
      </c>
      <c r="C197" s="52" t="s">
        <v>264</v>
      </c>
      <c r="D197" s="52" t="s">
        <v>138</v>
      </c>
      <c r="E197" s="52" t="s">
        <v>139</v>
      </c>
      <c r="F197" s="52" t="s">
        <v>140</v>
      </c>
      <c r="G197" s="56">
        <v>63891.9696</v>
      </c>
      <c r="H197" s="56">
        <v>63612.8744</v>
      </c>
      <c r="I197" s="67">
        <f t="shared" si="4"/>
        <v>279.0951999999961</v>
      </c>
    </row>
    <row r="198" spans="1:9" ht="27" customHeight="1">
      <c r="A198" s="35">
        <f t="shared" si="5"/>
        <v>184</v>
      </c>
      <c r="B198" s="45" t="s">
        <v>588</v>
      </c>
      <c r="C198" s="52" t="s">
        <v>264</v>
      </c>
      <c r="D198" s="52" t="s">
        <v>138</v>
      </c>
      <c r="E198" s="52" t="s">
        <v>173</v>
      </c>
      <c r="F198" s="52" t="s">
        <v>444</v>
      </c>
      <c r="G198" s="56">
        <v>7643.604</v>
      </c>
      <c r="H198" s="56">
        <v>7643.604</v>
      </c>
      <c r="I198" s="67">
        <f t="shared" si="4"/>
        <v>0</v>
      </c>
    </row>
    <row r="199" spans="1:9" ht="12.75">
      <c r="A199" s="35">
        <f t="shared" si="5"/>
        <v>185</v>
      </c>
      <c r="B199" s="45" t="s">
        <v>587</v>
      </c>
      <c r="C199" s="52" t="s">
        <v>264</v>
      </c>
      <c r="D199" s="52" t="s">
        <v>138</v>
      </c>
      <c r="E199" s="52" t="s">
        <v>173</v>
      </c>
      <c r="F199" s="52" t="s">
        <v>140</v>
      </c>
      <c r="G199" s="56">
        <v>7643.604</v>
      </c>
      <c r="H199" s="56">
        <v>7643.604</v>
      </c>
      <c r="I199" s="67">
        <f t="shared" si="4"/>
        <v>0</v>
      </c>
    </row>
    <row r="200" spans="1:9" ht="12.75">
      <c r="A200" s="35">
        <f t="shared" si="5"/>
        <v>186</v>
      </c>
      <c r="B200" s="45" t="s">
        <v>539</v>
      </c>
      <c r="C200" s="52" t="s">
        <v>264</v>
      </c>
      <c r="D200" s="52" t="s">
        <v>138</v>
      </c>
      <c r="E200" s="52" t="s">
        <v>187</v>
      </c>
      <c r="F200" s="52" t="s">
        <v>444</v>
      </c>
      <c r="G200" s="56">
        <v>128</v>
      </c>
      <c r="H200" s="56">
        <v>128</v>
      </c>
      <c r="I200" s="67">
        <f t="shared" si="4"/>
        <v>0</v>
      </c>
    </row>
    <row r="201" spans="1:9" ht="50.25" customHeight="1">
      <c r="A201" s="35">
        <f t="shared" si="5"/>
        <v>187</v>
      </c>
      <c r="B201" s="45" t="s">
        <v>386</v>
      </c>
      <c r="C201" s="52" t="s">
        <v>264</v>
      </c>
      <c r="D201" s="52" t="s">
        <v>138</v>
      </c>
      <c r="E201" s="52" t="s">
        <v>274</v>
      </c>
      <c r="F201" s="52" t="s">
        <v>444</v>
      </c>
      <c r="G201" s="56">
        <v>128</v>
      </c>
      <c r="H201" s="56">
        <v>128</v>
      </c>
      <c r="I201" s="67">
        <f t="shared" si="4"/>
        <v>0</v>
      </c>
    </row>
    <row r="202" spans="1:9" ht="12.75">
      <c r="A202" s="35">
        <f t="shared" si="5"/>
        <v>188</v>
      </c>
      <c r="B202" s="45" t="s">
        <v>587</v>
      </c>
      <c r="C202" s="52" t="s">
        <v>264</v>
      </c>
      <c r="D202" s="52" t="s">
        <v>138</v>
      </c>
      <c r="E202" s="52" t="s">
        <v>274</v>
      </c>
      <c r="F202" s="52" t="s">
        <v>140</v>
      </c>
      <c r="G202" s="56">
        <v>128</v>
      </c>
      <c r="H202" s="56">
        <v>128</v>
      </c>
      <c r="I202" s="67">
        <f t="shared" si="4"/>
        <v>0</v>
      </c>
    </row>
    <row r="203" spans="1:9" ht="12.75">
      <c r="A203" s="35">
        <f t="shared" si="5"/>
        <v>189</v>
      </c>
      <c r="B203" s="45" t="s">
        <v>550</v>
      </c>
      <c r="C203" s="52" t="s">
        <v>264</v>
      </c>
      <c r="D203" s="52" t="s">
        <v>138</v>
      </c>
      <c r="E203" s="52" t="s">
        <v>440</v>
      </c>
      <c r="F203" s="52" t="s">
        <v>444</v>
      </c>
      <c r="G203" s="56">
        <v>8223</v>
      </c>
      <c r="H203" s="56">
        <v>8223</v>
      </c>
      <c r="I203" s="67">
        <f t="shared" si="4"/>
        <v>0</v>
      </c>
    </row>
    <row r="204" spans="1:9" ht="27.75" customHeight="1">
      <c r="A204" s="35">
        <f t="shared" si="5"/>
        <v>190</v>
      </c>
      <c r="B204" s="45" t="s">
        <v>591</v>
      </c>
      <c r="C204" s="52" t="s">
        <v>264</v>
      </c>
      <c r="D204" s="52" t="s">
        <v>138</v>
      </c>
      <c r="E204" s="52" t="s">
        <v>104</v>
      </c>
      <c r="F204" s="52" t="s">
        <v>444</v>
      </c>
      <c r="G204" s="56">
        <v>8223</v>
      </c>
      <c r="H204" s="56">
        <v>8223</v>
      </c>
      <c r="I204" s="67">
        <f t="shared" si="4"/>
        <v>0</v>
      </c>
    </row>
    <row r="205" spans="1:9" ht="12.75">
      <c r="A205" s="35">
        <f t="shared" si="5"/>
        <v>191</v>
      </c>
      <c r="B205" s="45" t="s">
        <v>551</v>
      </c>
      <c r="C205" s="52" t="s">
        <v>264</v>
      </c>
      <c r="D205" s="52" t="s">
        <v>138</v>
      </c>
      <c r="E205" s="52" t="s">
        <v>104</v>
      </c>
      <c r="F205" s="52" t="s">
        <v>275</v>
      </c>
      <c r="G205" s="56">
        <v>8223</v>
      </c>
      <c r="H205" s="56">
        <v>8223</v>
      </c>
      <c r="I205" s="67">
        <f aca="true" t="shared" si="6" ref="I205:I268">G205-H205</f>
        <v>0</v>
      </c>
    </row>
    <row r="206" spans="1:9" ht="12.75">
      <c r="A206" s="35">
        <f t="shared" si="5"/>
        <v>192</v>
      </c>
      <c r="B206" s="45" t="s">
        <v>266</v>
      </c>
      <c r="C206" s="52" t="s">
        <v>264</v>
      </c>
      <c r="D206" s="52" t="s">
        <v>141</v>
      </c>
      <c r="E206" s="52" t="s">
        <v>294</v>
      </c>
      <c r="F206" s="52" t="s">
        <v>444</v>
      </c>
      <c r="G206" s="56">
        <f>167390.7298+25+100+222.42+73.73</f>
        <v>167811.87980000002</v>
      </c>
      <c r="H206" s="56">
        <v>166819.3863</v>
      </c>
      <c r="I206" s="67">
        <f t="shared" si="6"/>
        <v>992.4935000000114</v>
      </c>
    </row>
    <row r="207" spans="1:9" ht="12.75">
      <c r="A207" s="35">
        <f aca="true" t="shared" si="7" ref="A207:A270">1+A206</f>
        <v>193</v>
      </c>
      <c r="B207" s="45" t="s">
        <v>543</v>
      </c>
      <c r="C207" s="52" t="s">
        <v>264</v>
      </c>
      <c r="D207" s="52" t="s">
        <v>141</v>
      </c>
      <c r="E207" s="52" t="s">
        <v>180</v>
      </c>
      <c r="F207" s="52" t="s">
        <v>444</v>
      </c>
      <c r="G207" s="56">
        <v>54.0161</v>
      </c>
      <c r="H207" s="56">
        <v>54.0161</v>
      </c>
      <c r="I207" s="67">
        <f t="shared" si="6"/>
        <v>0</v>
      </c>
    </row>
    <row r="208" spans="1:9" ht="12.75">
      <c r="A208" s="35">
        <f t="shared" si="7"/>
        <v>194</v>
      </c>
      <c r="B208" s="45" t="s">
        <v>544</v>
      </c>
      <c r="C208" s="52" t="s">
        <v>264</v>
      </c>
      <c r="D208" s="52" t="s">
        <v>141</v>
      </c>
      <c r="E208" s="52" t="s">
        <v>364</v>
      </c>
      <c r="F208" s="52" t="s">
        <v>444</v>
      </c>
      <c r="G208" s="56">
        <v>54.0161</v>
      </c>
      <c r="H208" s="56">
        <v>54.0161</v>
      </c>
      <c r="I208" s="67">
        <f t="shared" si="6"/>
        <v>0</v>
      </c>
    </row>
    <row r="209" spans="1:9" ht="12.75">
      <c r="A209" s="35">
        <f t="shared" si="7"/>
        <v>195</v>
      </c>
      <c r="B209" s="45" t="s">
        <v>587</v>
      </c>
      <c r="C209" s="52" t="s">
        <v>264</v>
      </c>
      <c r="D209" s="52" t="s">
        <v>141</v>
      </c>
      <c r="E209" s="52" t="s">
        <v>364</v>
      </c>
      <c r="F209" s="52" t="s">
        <v>140</v>
      </c>
      <c r="G209" s="56">
        <v>54.0161</v>
      </c>
      <c r="H209" s="56">
        <v>54.0161</v>
      </c>
      <c r="I209" s="67">
        <f t="shared" si="6"/>
        <v>0</v>
      </c>
    </row>
    <row r="210" spans="1:10" ht="14.25" customHeight="1">
      <c r="A210" s="35">
        <f t="shared" si="7"/>
        <v>196</v>
      </c>
      <c r="B210" s="45" t="s">
        <v>592</v>
      </c>
      <c r="C210" s="52" t="s">
        <v>264</v>
      </c>
      <c r="D210" s="52" t="s">
        <v>141</v>
      </c>
      <c r="E210" s="52" t="s">
        <v>193</v>
      </c>
      <c r="F210" s="52" t="s">
        <v>444</v>
      </c>
      <c r="G210" s="56">
        <f>SUM(H210+596.34+100+222.42+73.73)</f>
        <v>22797.694699999996</v>
      </c>
      <c r="H210" s="56">
        <v>21805.2047</v>
      </c>
      <c r="I210" s="67">
        <f t="shared" si="6"/>
        <v>992.489999999998</v>
      </c>
      <c r="J210" s="83"/>
    </row>
    <row r="211" spans="1:9" ht="14.25" customHeight="1">
      <c r="A211" s="35">
        <f t="shared" si="7"/>
        <v>197</v>
      </c>
      <c r="B211" s="45" t="s">
        <v>593</v>
      </c>
      <c r="C211" s="52" t="s">
        <v>264</v>
      </c>
      <c r="D211" s="52" t="s">
        <v>141</v>
      </c>
      <c r="E211" s="52" t="s">
        <v>142</v>
      </c>
      <c r="F211" s="52" t="s">
        <v>444</v>
      </c>
      <c r="G211" s="56">
        <f>SUM(H211+596.34+100+222.42+73.73)</f>
        <v>21026.694699999996</v>
      </c>
      <c r="H211" s="56">
        <v>20034.2047</v>
      </c>
      <c r="I211" s="67">
        <f t="shared" si="6"/>
        <v>992.489999999998</v>
      </c>
    </row>
    <row r="212" spans="1:9" ht="12.75">
      <c r="A212" s="35">
        <f t="shared" si="7"/>
        <v>198</v>
      </c>
      <c r="B212" s="45" t="s">
        <v>587</v>
      </c>
      <c r="C212" s="52" t="s">
        <v>264</v>
      </c>
      <c r="D212" s="52" t="s">
        <v>141</v>
      </c>
      <c r="E212" s="52" t="s">
        <v>142</v>
      </c>
      <c r="F212" s="52" t="s">
        <v>140</v>
      </c>
      <c r="G212" s="56">
        <f>SUM(H212+596.34+100+222.42+73.73)</f>
        <v>21026.694699999996</v>
      </c>
      <c r="H212" s="56">
        <v>20034.2047</v>
      </c>
      <c r="I212" s="67">
        <f t="shared" si="6"/>
        <v>992.489999999998</v>
      </c>
    </row>
    <row r="213" spans="1:9" ht="53.25" customHeight="1">
      <c r="A213" s="35">
        <f t="shared" si="7"/>
        <v>199</v>
      </c>
      <c r="B213" s="45" t="s">
        <v>528</v>
      </c>
      <c r="C213" s="52" t="s">
        <v>264</v>
      </c>
      <c r="D213" s="52" t="s">
        <v>141</v>
      </c>
      <c r="E213" s="52" t="s">
        <v>253</v>
      </c>
      <c r="F213" s="52" t="s">
        <v>444</v>
      </c>
      <c r="G213" s="56">
        <v>1771</v>
      </c>
      <c r="H213" s="56">
        <v>1771</v>
      </c>
      <c r="I213" s="67">
        <f t="shared" si="6"/>
        <v>0</v>
      </c>
    </row>
    <row r="214" spans="1:9" ht="12.75">
      <c r="A214" s="35">
        <f t="shared" si="7"/>
        <v>200</v>
      </c>
      <c r="B214" s="45" t="s">
        <v>587</v>
      </c>
      <c r="C214" s="52" t="s">
        <v>264</v>
      </c>
      <c r="D214" s="52" t="s">
        <v>141</v>
      </c>
      <c r="E214" s="52" t="s">
        <v>253</v>
      </c>
      <c r="F214" s="52" t="s">
        <v>140</v>
      </c>
      <c r="G214" s="56">
        <v>1771</v>
      </c>
      <c r="H214" s="56">
        <v>1771</v>
      </c>
      <c r="I214" s="67">
        <f t="shared" si="6"/>
        <v>0</v>
      </c>
    </row>
    <row r="215" spans="1:9" ht="12.75">
      <c r="A215" s="35">
        <f t="shared" si="7"/>
        <v>201</v>
      </c>
      <c r="B215" s="45" t="s">
        <v>594</v>
      </c>
      <c r="C215" s="52" t="s">
        <v>264</v>
      </c>
      <c r="D215" s="52" t="s">
        <v>141</v>
      </c>
      <c r="E215" s="52" t="s">
        <v>194</v>
      </c>
      <c r="F215" s="52" t="s">
        <v>444</v>
      </c>
      <c r="G215" s="56">
        <v>6974.1643</v>
      </c>
      <c r="H215" s="56">
        <v>6974.1643</v>
      </c>
      <c r="I215" s="67">
        <f t="shared" si="6"/>
        <v>0</v>
      </c>
    </row>
    <row r="216" spans="1:9" ht="12.75">
      <c r="A216" s="35">
        <f t="shared" si="7"/>
        <v>202</v>
      </c>
      <c r="B216" s="45" t="s">
        <v>586</v>
      </c>
      <c r="C216" s="52" t="s">
        <v>264</v>
      </c>
      <c r="D216" s="52" t="s">
        <v>141</v>
      </c>
      <c r="E216" s="52" t="s">
        <v>143</v>
      </c>
      <c r="F216" s="52" t="s">
        <v>444</v>
      </c>
      <c r="G216" s="56">
        <v>6974.1643</v>
      </c>
      <c r="H216" s="56">
        <v>6974.1643</v>
      </c>
      <c r="I216" s="67">
        <f t="shared" si="6"/>
        <v>0</v>
      </c>
    </row>
    <row r="217" spans="1:9" ht="12.75">
      <c r="A217" s="35">
        <f t="shared" si="7"/>
        <v>203</v>
      </c>
      <c r="B217" s="45" t="s">
        <v>587</v>
      </c>
      <c r="C217" s="52" t="s">
        <v>264</v>
      </c>
      <c r="D217" s="52" t="s">
        <v>141</v>
      </c>
      <c r="E217" s="52" t="s">
        <v>143</v>
      </c>
      <c r="F217" s="52" t="s">
        <v>140</v>
      </c>
      <c r="G217" s="56">
        <v>6974.1643</v>
      </c>
      <c r="H217" s="56">
        <v>6974.1643</v>
      </c>
      <c r="I217" s="67">
        <f t="shared" si="6"/>
        <v>0</v>
      </c>
    </row>
    <row r="218" spans="1:9" ht="12.75">
      <c r="A218" s="35">
        <f t="shared" si="7"/>
        <v>204</v>
      </c>
      <c r="B218" s="45" t="s">
        <v>595</v>
      </c>
      <c r="C218" s="52" t="s">
        <v>264</v>
      </c>
      <c r="D218" s="52" t="s">
        <v>141</v>
      </c>
      <c r="E218" s="52" t="s">
        <v>178</v>
      </c>
      <c r="F218" s="52" t="s">
        <v>444</v>
      </c>
      <c r="G218" s="56">
        <v>2278.0012</v>
      </c>
      <c r="H218" s="56">
        <v>2278.0012</v>
      </c>
      <c r="I218" s="67">
        <f t="shared" si="6"/>
        <v>0</v>
      </c>
    </row>
    <row r="219" spans="1:9" ht="18.75" customHeight="1">
      <c r="A219" s="35">
        <f t="shared" si="7"/>
        <v>205</v>
      </c>
      <c r="B219" s="45" t="s">
        <v>596</v>
      </c>
      <c r="C219" s="52" t="s">
        <v>264</v>
      </c>
      <c r="D219" s="52" t="s">
        <v>141</v>
      </c>
      <c r="E219" s="52" t="s">
        <v>144</v>
      </c>
      <c r="F219" s="52" t="s">
        <v>444</v>
      </c>
      <c r="G219" s="56">
        <v>2278.0012</v>
      </c>
      <c r="H219" s="56">
        <v>2278.0012</v>
      </c>
      <c r="I219" s="67">
        <f t="shared" si="6"/>
        <v>0</v>
      </c>
    </row>
    <row r="220" spans="1:9" ht="12.75">
      <c r="A220" s="35">
        <f t="shared" si="7"/>
        <v>206</v>
      </c>
      <c r="B220" s="45" t="s">
        <v>587</v>
      </c>
      <c r="C220" s="52" t="s">
        <v>264</v>
      </c>
      <c r="D220" s="52" t="s">
        <v>141</v>
      </c>
      <c r="E220" s="52" t="s">
        <v>144</v>
      </c>
      <c r="F220" s="52" t="s">
        <v>140</v>
      </c>
      <c r="G220" s="56">
        <v>2278.0012</v>
      </c>
      <c r="H220" s="56">
        <v>2278.0012</v>
      </c>
      <c r="I220" s="67">
        <f t="shared" si="6"/>
        <v>0</v>
      </c>
    </row>
    <row r="221" spans="1:9" ht="12.75">
      <c r="A221" s="35">
        <f t="shared" si="7"/>
        <v>207</v>
      </c>
      <c r="B221" s="45" t="s">
        <v>539</v>
      </c>
      <c r="C221" s="52" t="s">
        <v>264</v>
      </c>
      <c r="D221" s="52" t="s">
        <v>141</v>
      </c>
      <c r="E221" s="52" t="s">
        <v>187</v>
      </c>
      <c r="F221" s="52" t="s">
        <v>444</v>
      </c>
      <c r="G221" s="56">
        <v>133937</v>
      </c>
      <c r="H221" s="56">
        <v>133937</v>
      </c>
      <c r="I221" s="67">
        <f t="shared" si="6"/>
        <v>0</v>
      </c>
    </row>
    <row r="222" spans="1:9" ht="27" customHeight="1">
      <c r="A222" s="35">
        <f t="shared" si="7"/>
        <v>208</v>
      </c>
      <c r="B222" s="45" t="s">
        <v>387</v>
      </c>
      <c r="C222" s="52" t="s">
        <v>264</v>
      </c>
      <c r="D222" s="52" t="s">
        <v>141</v>
      </c>
      <c r="E222" s="52" t="s">
        <v>145</v>
      </c>
      <c r="F222" s="52" t="s">
        <v>444</v>
      </c>
      <c r="G222" s="56">
        <v>11469</v>
      </c>
      <c r="H222" s="56">
        <v>11469</v>
      </c>
      <c r="I222" s="67">
        <f t="shared" si="6"/>
        <v>0</v>
      </c>
    </row>
    <row r="223" spans="1:9" ht="12.75">
      <c r="A223" s="35">
        <f t="shared" si="7"/>
        <v>209</v>
      </c>
      <c r="B223" s="45" t="s">
        <v>587</v>
      </c>
      <c r="C223" s="52" t="s">
        <v>264</v>
      </c>
      <c r="D223" s="52" t="s">
        <v>141</v>
      </c>
      <c r="E223" s="52" t="s">
        <v>145</v>
      </c>
      <c r="F223" s="52" t="s">
        <v>140</v>
      </c>
      <c r="G223" s="56">
        <v>11469</v>
      </c>
      <c r="H223" s="56">
        <v>11469</v>
      </c>
      <c r="I223" s="67">
        <f t="shared" si="6"/>
        <v>0</v>
      </c>
    </row>
    <row r="224" spans="1:9" ht="49.5" customHeight="1">
      <c r="A224" s="35">
        <f t="shared" si="7"/>
        <v>210</v>
      </c>
      <c r="B224" s="45" t="s">
        <v>80</v>
      </c>
      <c r="C224" s="52" t="s">
        <v>264</v>
      </c>
      <c r="D224" s="52" t="s">
        <v>141</v>
      </c>
      <c r="E224" s="52" t="s">
        <v>146</v>
      </c>
      <c r="F224" s="52" t="s">
        <v>444</v>
      </c>
      <c r="G224" s="56">
        <v>122468</v>
      </c>
      <c r="H224" s="56">
        <v>122468</v>
      </c>
      <c r="I224" s="67">
        <f t="shared" si="6"/>
        <v>0</v>
      </c>
    </row>
    <row r="225" spans="1:9" ht="12.75">
      <c r="A225" s="35">
        <f t="shared" si="7"/>
        <v>211</v>
      </c>
      <c r="B225" s="45" t="s">
        <v>587</v>
      </c>
      <c r="C225" s="52" t="s">
        <v>264</v>
      </c>
      <c r="D225" s="52" t="s">
        <v>141</v>
      </c>
      <c r="E225" s="52" t="s">
        <v>146</v>
      </c>
      <c r="F225" s="52" t="s">
        <v>140</v>
      </c>
      <c r="G225" s="56">
        <v>122468</v>
      </c>
      <c r="H225" s="56">
        <v>122468</v>
      </c>
      <c r="I225" s="67">
        <f t="shared" si="6"/>
        <v>0</v>
      </c>
    </row>
    <row r="226" spans="1:9" ht="12.75">
      <c r="A226" s="35">
        <f t="shared" si="7"/>
        <v>212</v>
      </c>
      <c r="B226" s="45" t="s">
        <v>565</v>
      </c>
      <c r="C226" s="52" t="s">
        <v>264</v>
      </c>
      <c r="D226" s="52" t="s">
        <v>141</v>
      </c>
      <c r="E226" s="52" t="s">
        <v>566</v>
      </c>
      <c r="F226" s="52" t="s">
        <v>444</v>
      </c>
      <c r="G226" s="56">
        <v>1771</v>
      </c>
      <c r="H226" s="56">
        <v>1771</v>
      </c>
      <c r="I226" s="67">
        <f t="shared" si="6"/>
        <v>0</v>
      </c>
    </row>
    <row r="227" spans="1:9" ht="54" customHeight="1">
      <c r="A227" s="35">
        <f t="shared" si="7"/>
        <v>213</v>
      </c>
      <c r="B227" s="45" t="s">
        <v>609</v>
      </c>
      <c r="C227" s="52" t="s">
        <v>264</v>
      </c>
      <c r="D227" s="52" t="s">
        <v>141</v>
      </c>
      <c r="E227" s="52" t="s">
        <v>597</v>
      </c>
      <c r="F227" s="52" t="s">
        <v>444</v>
      </c>
      <c r="G227" s="56">
        <v>1771</v>
      </c>
      <c r="H227" s="56">
        <v>1771</v>
      </c>
      <c r="I227" s="67">
        <f t="shared" si="6"/>
        <v>0</v>
      </c>
    </row>
    <row r="228" spans="1:9" ht="12.75">
      <c r="A228" s="35">
        <f t="shared" si="7"/>
        <v>214</v>
      </c>
      <c r="B228" s="45" t="s">
        <v>587</v>
      </c>
      <c r="C228" s="52" t="s">
        <v>264</v>
      </c>
      <c r="D228" s="52" t="s">
        <v>141</v>
      </c>
      <c r="E228" s="52" t="s">
        <v>597</v>
      </c>
      <c r="F228" s="52" t="s">
        <v>140</v>
      </c>
      <c r="G228" s="56">
        <v>1771</v>
      </c>
      <c r="H228" s="56">
        <v>1771</v>
      </c>
      <c r="I228" s="67">
        <f t="shared" si="6"/>
        <v>0</v>
      </c>
    </row>
    <row r="229" spans="1:9" ht="12.75">
      <c r="A229" s="35">
        <f t="shared" si="7"/>
        <v>215</v>
      </c>
      <c r="B229" s="45" t="s">
        <v>48</v>
      </c>
      <c r="C229" s="52" t="s">
        <v>264</v>
      </c>
      <c r="D229" s="52" t="s">
        <v>147</v>
      </c>
      <c r="E229" s="52" t="s">
        <v>294</v>
      </c>
      <c r="F229" s="52" t="s">
        <v>444</v>
      </c>
      <c r="G229" s="56">
        <f>SUM(H229-71)</f>
        <v>7254</v>
      </c>
      <c r="H229" s="56">
        <v>7325</v>
      </c>
      <c r="I229" s="67">
        <f t="shared" si="6"/>
        <v>-71</v>
      </c>
    </row>
    <row r="230" spans="1:9" ht="13.5" customHeight="1">
      <c r="A230" s="35">
        <f t="shared" si="7"/>
        <v>216</v>
      </c>
      <c r="B230" s="45" t="s">
        <v>589</v>
      </c>
      <c r="C230" s="52" t="s">
        <v>264</v>
      </c>
      <c r="D230" s="52" t="s">
        <v>147</v>
      </c>
      <c r="E230" s="52" t="s">
        <v>195</v>
      </c>
      <c r="F230" s="52" t="s">
        <v>444</v>
      </c>
      <c r="G230" s="56">
        <f>SUM(H230-71)</f>
        <v>7254</v>
      </c>
      <c r="H230" s="56">
        <v>7325</v>
      </c>
      <c r="I230" s="67">
        <f t="shared" si="6"/>
        <v>-71</v>
      </c>
    </row>
    <row r="231" spans="1:9" ht="25.5" customHeight="1">
      <c r="A231" s="35">
        <f t="shared" si="7"/>
        <v>217</v>
      </c>
      <c r="B231" s="45" t="s">
        <v>389</v>
      </c>
      <c r="C231" s="52" t="s">
        <v>264</v>
      </c>
      <c r="D231" s="52" t="s">
        <v>147</v>
      </c>
      <c r="E231" s="52" t="s">
        <v>610</v>
      </c>
      <c r="F231" s="52" t="s">
        <v>444</v>
      </c>
      <c r="G231" s="56">
        <v>3000</v>
      </c>
      <c r="H231" s="56">
        <v>3000</v>
      </c>
      <c r="I231" s="67">
        <f t="shared" si="6"/>
        <v>0</v>
      </c>
    </row>
    <row r="232" spans="1:9" ht="12.75">
      <c r="A232" s="35">
        <f t="shared" si="7"/>
        <v>218</v>
      </c>
      <c r="B232" s="45" t="s">
        <v>587</v>
      </c>
      <c r="C232" s="52" t="s">
        <v>264</v>
      </c>
      <c r="D232" s="52" t="s">
        <v>147</v>
      </c>
      <c r="E232" s="52" t="s">
        <v>610</v>
      </c>
      <c r="F232" s="52" t="s">
        <v>140</v>
      </c>
      <c r="G232" s="56">
        <v>3000</v>
      </c>
      <c r="H232" s="56">
        <v>3000</v>
      </c>
      <c r="I232" s="67">
        <f t="shared" si="6"/>
        <v>0</v>
      </c>
    </row>
    <row r="233" spans="1:9" ht="38.25">
      <c r="A233" s="35">
        <f t="shared" si="7"/>
        <v>219</v>
      </c>
      <c r="B233" s="45" t="s">
        <v>590</v>
      </c>
      <c r="C233" s="52" t="s">
        <v>264</v>
      </c>
      <c r="D233" s="52" t="s">
        <v>147</v>
      </c>
      <c r="E233" s="52" t="s">
        <v>148</v>
      </c>
      <c r="F233" s="52" t="s">
        <v>444</v>
      </c>
      <c r="G233" s="56">
        <f>SUM(H233-71)</f>
        <v>4254</v>
      </c>
      <c r="H233" s="56">
        <v>4325</v>
      </c>
      <c r="I233" s="67">
        <f t="shared" si="6"/>
        <v>-71</v>
      </c>
    </row>
    <row r="234" spans="1:9" ht="12.75">
      <c r="A234" s="35">
        <f t="shared" si="7"/>
        <v>220</v>
      </c>
      <c r="B234" s="45" t="s">
        <v>587</v>
      </c>
      <c r="C234" s="52" t="s">
        <v>264</v>
      </c>
      <c r="D234" s="52" t="s">
        <v>147</v>
      </c>
      <c r="E234" s="52" t="s">
        <v>148</v>
      </c>
      <c r="F234" s="52" t="s">
        <v>140</v>
      </c>
      <c r="G234" s="56">
        <f>SUM(H234-71)</f>
        <v>4254</v>
      </c>
      <c r="H234" s="56">
        <v>4325</v>
      </c>
      <c r="I234" s="67">
        <f t="shared" si="6"/>
        <v>-71</v>
      </c>
    </row>
    <row r="235" spans="1:9" ht="12.75">
      <c r="A235" s="35">
        <f t="shared" si="7"/>
        <v>221</v>
      </c>
      <c r="B235" s="45" t="s">
        <v>267</v>
      </c>
      <c r="C235" s="52" t="s">
        <v>264</v>
      </c>
      <c r="D235" s="52" t="s">
        <v>149</v>
      </c>
      <c r="E235" s="52" t="s">
        <v>294</v>
      </c>
      <c r="F235" s="52" t="s">
        <v>444</v>
      </c>
      <c r="G235" s="56">
        <v>4980</v>
      </c>
      <c r="H235" s="56">
        <v>4980</v>
      </c>
      <c r="I235" s="67">
        <f t="shared" si="6"/>
        <v>0</v>
      </c>
    </row>
    <row r="236" spans="1:9" ht="40.5" customHeight="1">
      <c r="A236" s="35">
        <f t="shared" si="7"/>
        <v>222</v>
      </c>
      <c r="B236" s="45" t="s">
        <v>598</v>
      </c>
      <c r="C236" s="52" t="s">
        <v>264</v>
      </c>
      <c r="D236" s="52" t="s">
        <v>149</v>
      </c>
      <c r="E236" s="52" t="s">
        <v>196</v>
      </c>
      <c r="F236" s="52" t="s">
        <v>444</v>
      </c>
      <c r="G236" s="56">
        <v>4980</v>
      </c>
      <c r="H236" s="56">
        <v>4980</v>
      </c>
      <c r="I236" s="67">
        <f t="shared" si="6"/>
        <v>0</v>
      </c>
    </row>
    <row r="237" spans="1:9" ht="14.25" customHeight="1">
      <c r="A237" s="35">
        <f t="shared" si="7"/>
        <v>223</v>
      </c>
      <c r="B237" s="45" t="s">
        <v>586</v>
      </c>
      <c r="C237" s="52" t="s">
        <v>264</v>
      </c>
      <c r="D237" s="52" t="s">
        <v>149</v>
      </c>
      <c r="E237" s="52" t="s">
        <v>150</v>
      </c>
      <c r="F237" s="52" t="s">
        <v>444</v>
      </c>
      <c r="G237" s="56">
        <v>4980</v>
      </c>
      <c r="H237" s="56">
        <v>4980</v>
      </c>
      <c r="I237" s="67">
        <f t="shared" si="6"/>
        <v>0</v>
      </c>
    </row>
    <row r="238" spans="1:9" ht="12.75">
      <c r="A238" s="35">
        <f t="shared" si="7"/>
        <v>224</v>
      </c>
      <c r="B238" s="45" t="s">
        <v>587</v>
      </c>
      <c r="C238" s="52" t="s">
        <v>264</v>
      </c>
      <c r="D238" s="52" t="s">
        <v>149</v>
      </c>
      <c r="E238" s="52" t="s">
        <v>150</v>
      </c>
      <c r="F238" s="52" t="s">
        <v>140</v>
      </c>
      <c r="G238" s="56">
        <v>4980</v>
      </c>
      <c r="H238" s="56">
        <v>4980</v>
      </c>
      <c r="I238" s="67">
        <f t="shared" si="6"/>
        <v>0</v>
      </c>
    </row>
    <row r="239" spans="1:9" ht="25.5">
      <c r="A239" s="66">
        <f t="shared" si="7"/>
        <v>225</v>
      </c>
      <c r="B239" s="63" t="s">
        <v>529</v>
      </c>
      <c r="C239" s="64" t="s">
        <v>268</v>
      </c>
      <c r="D239" s="64" t="s">
        <v>445</v>
      </c>
      <c r="E239" s="64" t="s">
        <v>294</v>
      </c>
      <c r="F239" s="64" t="s">
        <v>444</v>
      </c>
      <c r="G239" s="61">
        <v>60243.2955</v>
      </c>
      <c r="H239" s="56">
        <v>60243.2955</v>
      </c>
      <c r="I239" s="67">
        <f t="shared" si="6"/>
        <v>0</v>
      </c>
    </row>
    <row r="240" spans="1:9" ht="12.75">
      <c r="A240" s="35">
        <f t="shared" si="7"/>
        <v>226</v>
      </c>
      <c r="B240" s="45" t="s">
        <v>599</v>
      </c>
      <c r="C240" s="52" t="s">
        <v>268</v>
      </c>
      <c r="D240" s="52" t="s">
        <v>154</v>
      </c>
      <c r="E240" s="52" t="s">
        <v>294</v>
      </c>
      <c r="F240" s="52" t="s">
        <v>444</v>
      </c>
      <c r="G240" s="56">
        <v>60243.2955</v>
      </c>
      <c r="H240" s="56">
        <v>60243.2955</v>
      </c>
      <c r="I240" s="67">
        <f t="shared" si="6"/>
        <v>0</v>
      </c>
    </row>
    <row r="241" spans="1:9" ht="12.75">
      <c r="A241" s="35">
        <f t="shared" si="7"/>
        <v>227</v>
      </c>
      <c r="B241" s="45" t="s">
        <v>269</v>
      </c>
      <c r="C241" s="52" t="s">
        <v>268</v>
      </c>
      <c r="D241" s="52" t="s">
        <v>155</v>
      </c>
      <c r="E241" s="52" t="s">
        <v>294</v>
      </c>
      <c r="F241" s="52" t="s">
        <v>444</v>
      </c>
      <c r="G241" s="56">
        <v>24582.752</v>
      </c>
      <c r="H241" s="56">
        <v>24582.752</v>
      </c>
      <c r="I241" s="67">
        <f t="shared" si="6"/>
        <v>0</v>
      </c>
    </row>
    <row r="242" spans="1:9" ht="12.75" customHeight="1">
      <c r="A242" s="35">
        <f t="shared" si="7"/>
        <v>228</v>
      </c>
      <c r="B242" s="45" t="s">
        <v>600</v>
      </c>
      <c r="C242" s="52" t="s">
        <v>268</v>
      </c>
      <c r="D242" s="52" t="s">
        <v>155</v>
      </c>
      <c r="E242" s="52" t="s">
        <v>198</v>
      </c>
      <c r="F242" s="52" t="s">
        <v>444</v>
      </c>
      <c r="G242" s="56">
        <v>24582.752</v>
      </c>
      <c r="H242" s="56">
        <v>24582.752</v>
      </c>
      <c r="I242" s="67">
        <f t="shared" si="6"/>
        <v>0</v>
      </c>
    </row>
    <row r="243" spans="1:9" ht="14.25" customHeight="1">
      <c r="A243" s="35">
        <f t="shared" si="7"/>
        <v>229</v>
      </c>
      <c r="B243" s="45" t="s">
        <v>586</v>
      </c>
      <c r="C243" s="52" t="s">
        <v>268</v>
      </c>
      <c r="D243" s="52" t="s">
        <v>155</v>
      </c>
      <c r="E243" s="52" t="s">
        <v>156</v>
      </c>
      <c r="F243" s="52" t="s">
        <v>444</v>
      </c>
      <c r="G243" s="56">
        <v>8082.752</v>
      </c>
      <c r="H243" s="56">
        <v>8082.752</v>
      </c>
      <c r="I243" s="67">
        <f t="shared" si="6"/>
        <v>0</v>
      </c>
    </row>
    <row r="244" spans="1:9" ht="12.75">
      <c r="A244" s="35">
        <f t="shared" si="7"/>
        <v>230</v>
      </c>
      <c r="B244" s="45" t="s">
        <v>587</v>
      </c>
      <c r="C244" s="52" t="s">
        <v>268</v>
      </c>
      <c r="D244" s="52" t="s">
        <v>155</v>
      </c>
      <c r="E244" s="52" t="s">
        <v>156</v>
      </c>
      <c r="F244" s="52" t="s">
        <v>140</v>
      </c>
      <c r="G244" s="56">
        <v>8082.752</v>
      </c>
      <c r="H244" s="56">
        <v>8082.752</v>
      </c>
      <c r="I244" s="67">
        <f t="shared" si="6"/>
        <v>0</v>
      </c>
    </row>
    <row r="245" spans="1:9" ht="25.5">
      <c r="A245" s="35">
        <f t="shared" si="7"/>
        <v>231</v>
      </c>
      <c r="B245" s="45" t="s">
        <v>99</v>
      </c>
      <c r="C245" s="52" t="s">
        <v>268</v>
      </c>
      <c r="D245" s="52" t="s">
        <v>155</v>
      </c>
      <c r="E245" s="52" t="s">
        <v>157</v>
      </c>
      <c r="F245" s="52" t="s">
        <v>444</v>
      </c>
      <c r="G245" s="56">
        <v>16500</v>
      </c>
      <c r="H245" s="56">
        <v>16500</v>
      </c>
      <c r="I245" s="67">
        <f t="shared" si="6"/>
        <v>0</v>
      </c>
    </row>
    <row r="246" spans="1:9" ht="12.75">
      <c r="A246" s="35">
        <f t="shared" si="7"/>
        <v>232</v>
      </c>
      <c r="B246" s="45" t="s">
        <v>587</v>
      </c>
      <c r="C246" s="52" t="s">
        <v>268</v>
      </c>
      <c r="D246" s="52" t="s">
        <v>155</v>
      </c>
      <c r="E246" s="52" t="s">
        <v>157</v>
      </c>
      <c r="F246" s="52" t="s">
        <v>140</v>
      </c>
      <c r="G246" s="56">
        <v>16500</v>
      </c>
      <c r="H246" s="56">
        <v>16500</v>
      </c>
      <c r="I246" s="67">
        <f t="shared" si="6"/>
        <v>0</v>
      </c>
    </row>
    <row r="247" spans="1:9" ht="12.75">
      <c r="A247" s="35">
        <f t="shared" si="7"/>
        <v>233</v>
      </c>
      <c r="B247" s="45" t="s">
        <v>270</v>
      </c>
      <c r="C247" s="52" t="s">
        <v>268</v>
      </c>
      <c r="D247" s="52" t="s">
        <v>158</v>
      </c>
      <c r="E247" s="52" t="s">
        <v>294</v>
      </c>
      <c r="F247" s="52" t="s">
        <v>444</v>
      </c>
      <c r="G247" s="56">
        <v>32051.5325</v>
      </c>
      <c r="H247" s="56">
        <v>32051.5325</v>
      </c>
      <c r="I247" s="67">
        <f t="shared" si="6"/>
        <v>0</v>
      </c>
    </row>
    <row r="248" spans="1:9" ht="12.75">
      <c r="A248" s="35">
        <f t="shared" si="7"/>
        <v>234</v>
      </c>
      <c r="B248" s="45" t="s">
        <v>251</v>
      </c>
      <c r="C248" s="52" t="s">
        <v>268</v>
      </c>
      <c r="D248" s="52" t="s">
        <v>158</v>
      </c>
      <c r="E248" s="52" t="s">
        <v>252</v>
      </c>
      <c r="F248" s="52" t="s">
        <v>444</v>
      </c>
      <c r="G248" s="56">
        <v>26184.5325</v>
      </c>
      <c r="H248" s="56">
        <v>26184.5325</v>
      </c>
      <c r="I248" s="67">
        <f t="shared" si="6"/>
        <v>0</v>
      </c>
    </row>
    <row r="249" spans="1:9" ht="13.5" customHeight="1">
      <c r="A249" s="35">
        <f t="shared" si="7"/>
        <v>235</v>
      </c>
      <c r="B249" s="45" t="s">
        <v>586</v>
      </c>
      <c r="C249" s="52" t="s">
        <v>268</v>
      </c>
      <c r="D249" s="52" t="s">
        <v>158</v>
      </c>
      <c r="E249" s="52" t="s">
        <v>159</v>
      </c>
      <c r="F249" s="52" t="s">
        <v>444</v>
      </c>
      <c r="G249" s="56">
        <v>26184.5325</v>
      </c>
      <c r="H249" s="56">
        <v>26184.5325</v>
      </c>
      <c r="I249" s="67">
        <f t="shared" si="6"/>
        <v>0</v>
      </c>
    </row>
    <row r="250" spans="1:9" ht="12.75">
      <c r="A250" s="35">
        <f t="shared" si="7"/>
        <v>236</v>
      </c>
      <c r="B250" s="45" t="s">
        <v>587</v>
      </c>
      <c r="C250" s="52" t="s">
        <v>268</v>
      </c>
      <c r="D250" s="52" t="s">
        <v>158</v>
      </c>
      <c r="E250" s="52" t="s">
        <v>159</v>
      </c>
      <c r="F250" s="52" t="s">
        <v>140</v>
      </c>
      <c r="G250" s="56">
        <v>26184.5325</v>
      </c>
      <c r="H250" s="56">
        <v>26184.5325</v>
      </c>
      <c r="I250" s="67">
        <f t="shared" si="6"/>
        <v>0</v>
      </c>
    </row>
    <row r="251" spans="1:9" ht="12.75">
      <c r="A251" s="35">
        <f t="shared" si="7"/>
        <v>237</v>
      </c>
      <c r="B251" s="45" t="s">
        <v>595</v>
      </c>
      <c r="C251" s="52" t="s">
        <v>268</v>
      </c>
      <c r="D251" s="52" t="s">
        <v>158</v>
      </c>
      <c r="E251" s="52" t="s">
        <v>178</v>
      </c>
      <c r="F251" s="52" t="s">
        <v>444</v>
      </c>
      <c r="G251" s="56">
        <v>5667</v>
      </c>
      <c r="H251" s="56">
        <v>5667</v>
      </c>
      <c r="I251" s="67">
        <f t="shared" si="6"/>
        <v>0</v>
      </c>
    </row>
    <row r="252" spans="1:9" ht="39" customHeight="1">
      <c r="A252" s="35">
        <f t="shared" si="7"/>
        <v>238</v>
      </c>
      <c r="B252" s="45" t="s">
        <v>601</v>
      </c>
      <c r="C252" s="52" t="s">
        <v>268</v>
      </c>
      <c r="D252" s="52" t="s">
        <v>158</v>
      </c>
      <c r="E252" s="52" t="s">
        <v>160</v>
      </c>
      <c r="F252" s="52" t="s">
        <v>444</v>
      </c>
      <c r="G252" s="56">
        <v>5667</v>
      </c>
      <c r="H252" s="56">
        <v>5667</v>
      </c>
      <c r="I252" s="67">
        <f t="shared" si="6"/>
        <v>0</v>
      </c>
    </row>
    <row r="253" spans="1:9" ht="12.75">
      <c r="A253" s="35">
        <f t="shared" si="7"/>
        <v>239</v>
      </c>
      <c r="B253" s="45" t="s">
        <v>587</v>
      </c>
      <c r="C253" s="52" t="s">
        <v>268</v>
      </c>
      <c r="D253" s="52" t="s">
        <v>158</v>
      </c>
      <c r="E253" s="52" t="s">
        <v>160</v>
      </c>
      <c r="F253" s="52" t="s">
        <v>140</v>
      </c>
      <c r="G253" s="56">
        <v>5667</v>
      </c>
      <c r="H253" s="56">
        <v>5667</v>
      </c>
      <c r="I253" s="67">
        <f t="shared" si="6"/>
        <v>0</v>
      </c>
    </row>
    <row r="254" spans="1:9" ht="12.75">
      <c r="A254" s="35">
        <f t="shared" si="7"/>
        <v>240</v>
      </c>
      <c r="B254" s="45" t="s">
        <v>565</v>
      </c>
      <c r="C254" s="52" t="s">
        <v>268</v>
      </c>
      <c r="D254" s="52" t="s">
        <v>158</v>
      </c>
      <c r="E254" s="52" t="s">
        <v>566</v>
      </c>
      <c r="F254" s="52" t="s">
        <v>444</v>
      </c>
      <c r="G254" s="56">
        <v>200</v>
      </c>
      <c r="H254" s="56">
        <v>200</v>
      </c>
      <c r="I254" s="67">
        <f t="shared" si="6"/>
        <v>0</v>
      </c>
    </row>
    <row r="255" spans="1:9" ht="55.5" customHeight="1">
      <c r="A255" s="35">
        <f t="shared" si="7"/>
        <v>241</v>
      </c>
      <c r="B255" s="45" t="s">
        <v>81</v>
      </c>
      <c r="C255" s="52" t="s">
        <v>268</v>
      </c>
      <c r="D255" s="52" t="s">
        <v>158</v>
      </c>
      <c r="E255" s="52" t="s">
        <v>602</v>
      </c>
      <c r="F255" s="52" t="s">
        <v>444</v>
      </c>
      <c r="G255" s="56">
        <v>200</v>
      </c>
      <c r="H255" s="56">
        <v>200</v>
      </c>
      <c r="I255" s="67">
        <f t="shared" si="6"/>
        <v>0</v>
      </c>
    </row>
    <row r="256" spans="1:9" ht="12.75">
      <c r="A256" s="35">
        <f t="shared" si="7"/>
        <v>242</v>
      </c>
      <c r="B256" s="45" t="s">
        <v>587</v>
      </c>
      <c r="C256" s="52" t="s">
        <v>268</v>
      </c>
      <c r="D256" s="52" t="s">
        <v>158</v>
      </c>
      <c r="E256" s="52" t="s">
        <v>602</v>
      </c>
      <c r="F256" s="52" t="s">
        <v>140</v>
      </c>
      <c r="G256" s="56">
        <v>200</v>
      </c>
      <c r="H256" s="56">
        <v>200</v>
      </c>
      <c r="I256" s="67">
        <f t="shared" si="6"/>
        <v>0</v>
      </c>
    </row>
    <row r="257" spans="1:9" ht="12.75">
      <c r="A257" s="35">
        <f t="shared" si="7"/>
        <v>243</v>
      </c>
      <c r="B257" s="45" t="s">
        <v>603</v>
      </c>
      <c r="C257" s="52" t="s">
        <v>268</v>
      </c>
      <c r="D257" s="52" t="s">
        <v>278</v>
      </c>
      <c r="E257" s="52" t="s">
        <v>294</v>
      </c>
      <c r="F257" s="52" t="s">
        <v>444</v>
      </c>
      <c r="G257" s="56">
        <v>3609.011</v>
      </c>
      <c r="H257" s="56">
        <v>3609.011</v>
      </c>
      <c r="I257" s="67">
        <f t="shared" si="6"/>
        <v>0</v>
      </c>
    </row>
    <row r="258" spans="1:9" ht="37.5" customHeight="1">
      <c r="A258" s="35">
        <f t="shared" si="7"/>
        <v>244</v>
      </c>
      <c r="B258" s="45" t="s">
        <v>598</v>
      </c>
      <c r="C258" s="52" t="s">
        <v>268</v>
      </c>
      <c r="D258" s="52" t="s">
        <v>278</v>
      </c>
      <c r="E258" s="52" t="s">
        <v>196</v>
      </c>
      <c r="F258" s="52" t="s">
        <v>444</v>
      </c>
      <c r="G258" s="56">
        <v>1248.111</v>
      </c>
      <c r="H258" s="56">
        <v>1248.111</v>
      </c>
      <c r="I258" s="67">
        <f t="shared" si="6"/>
        <v>0</v>
      </c>
    </row>
    <row r="259" spans="1:9" ht="12" customHeight="1">
      <c r="A259" s="35">
        <f t="shared" si="7"/>
        <v>245</v>
      </c>
      <c r="B259" s="45" t="s">
        <v>586</v>
      </c>
      <c r="C259" s="52" t="s">
        <v>268</v>
      </c>
      <c r="D259" s="52" t="s">
        <v>278</v>
      </c>
      <c r="E259" s="52" t="s">
        <v>150</v>
      </c>
      <c r="F259" s="52" t="s">
        <v>444</v>
      </c>
      <c r="G259" s="56">
        <v>1248.111</v>
      </c>
      <c r="H259" s="56">
        <v>1248.111</v>
      </c>
      <c r="I259" s="67">
        <f t="shared" si="6"/>
        <v>0</v>
      </c>
    </row>
    <row r="260" spans="1:9" ht="12.75">
      <c r="A260" s="35">
        <f t="shared" si="7"/>
        <v>246</v>
      </c>
      <c r="B260" s="45" t="s">
        <v>587</v>
      </c>
      <c r="C260" s="52" t="s">
        <v>268</v>
      </c>
      <c r="D260" s="52" t="s">
        <v>278</v>
      </c>
      <c r="E260" s="52" t="s">
        <v>150</v>
      </c>
      <c r="F260" s="52" t="s">
        <v>140</v>
      </c>
      <c r="G260" s="56">
        <v>1248.111</v>
      </c>
      <c r="H260" s="56">
        <v>1248.111</v>
      </c>
      <c r="I260" s="67">
        <f t="shared" si="6"/>
        <v>0</v>
      </c>
    </row>
    <row r="261" spans="1:9" ht="12.75">
      <c r="A261" s="35">
        <f t="shared" si="7"/>
        <v>247</v>
      </c>
      <c r="B261" s="45" t="s">
        <v>550</v>
      </c>
      <c r="C261" s="52" t="s">
        <v>268</v>
      </c>
      <c r="D261" s="52" t="s">
        <v>278</v>
      </c>
      <c r="E261" s="52" t="s">
        <v>440</v>
      </c>
      <c r="F261" s="52" t="s">
        <v>444</v>
      </c>
      <c r="G261" s="56">
        <v>2360.9</v>
      </c>
      <c r="H261" s="56">
        <v>2360.9</v>
      </c>
      <c r="I261" s="67">
        <f t="shared" si="6"/>
        <v>0</v>
      </c>
    </row>
    <row r="262" spans="1:9" ht="50.25" customHeight="1">
      <c r="A262" s="35">
        <f t="shared" si="7"/>
        <v>248</v>
      </c>
      <c r="B262" s="45" t="s">
        <v>82</v>
      </c>
      <c r="C262" s="52" t="s">
        <v>268</v>
      </c>
      <c r="D262" s="52" t="s">
        <v>278</v>
      </c>
      <c r="E262" s="52" t="s">
        <v>534</v>
      </c>
      <c r="F262" s="52" t="s">
        <v>444</v>
      </c>
      <c r="G262" s="56">
        <v>380</v>
      </c>
      <c r="H262" s="56">
        <v>380</v>
      </c>
      <c r="I262" s="67">
        <f t="shared" si="6"/>
        <v>0</v>
      </c>
    </row>
    <row r="263" spans="1:9" ht="12.75">
      <c r="A263" s="35">
        <f t="shared" si="7"/>
        <v>249</v>
      </c>
      <c r="B263" s="45" t="s">
        <v>551</v>
      </c>
      <c r="C263" s="52" t="s">
        <v>268</v>
      </c>
      <c r="D263" s="52" t="s">
        <v>278</v>
      </c>
      <c r="E263" s="52" t="s">
        <v>534</v>
      </c>
      <c r="F263" s="52" t="s">
        <v>275</v>
      </c>
      <c r="G263" s="56">
        <v>380</v>
      </c>
      <c r="H263" s="56">
        <v>380</v>
      </c>
      <c r="I263" s="67">
        <f t="shared" si="6"/>
        <v>0</v>
      </c>
    </row>
    <row r="264" spans="1:9" ht="50.25" customHeight="1">
      <c r="A264" s="35">
        <f t="shared" si="7"/>
        <v>250</v>
      </c>
      <c r="B264" s="45" t="s">
        <v>297</v>
      </c>
      <c r="C264" s="52" t="s">
        <v>268</v>
      </c>
      <c r="D264" s="52" t="s">
        <v>278</v>
      </c>
      <c r="E264" s="52" t="s">
        <v>535</v>
      </c>
      <c r="F264" s="52" t="s">
        <v>444</v>
      </c>
      <c r="G264" s="56">
        <v>280</v>
      </c>
      <c r="H264" s="56">
        <v>280</v>
      </c>
      <c r="I264" s="67">
        <f t="shared" si="6"/>
        <v>0</v>
      </c>
    </row>
    <row r="265" spans="1:9" ht="12.75">
      <c r="A265" s="35">
        <f t="shared" si="7"/>
        <v>251</v>
      </c>
      <c r="B265" s="45" t="s">
        <v>551</v>
      </c>
      <c r="C265" s="52" t="s">
        <v>268</v>
      </c>
      <c r="D265" s="52" t="s">
        <v>278</v>
      </c>
      <c r="E265" s="52" t="s">
        <v>535</v>
      </c>
      <c r="F265" s="52" t="s">
        <v>275</v>
      </c>
      <c r="G265" s="56">
        <v>280</v>
      </c>
      <c r="H265" s="56">
        <v>280</v>
      </c>
      <c r="I265" s="67">
        <f t="shared" si="6"/>
        <v>0</v>
      </c>
    </row>
    <row r="266" spans="1:9" ht="54" customHeight="1">
      <c r="A266" s="35">
        <f t="shared" si="7"/>
        <v>252</v>
      </c>
      <c r="B266" s="45" t="s">
        <v>69</v>
      </c>
      <c r="C266" s="52" t="s">
        <v>268</v>
      </c>
      <c r="D266" s="52" t="s">
        <v>278</v>
      </c>
      <c r="E266" s="52" t="s">
        <v>536</v>
      </c>
      <c r="F266" s="52" t="s">
        <v>444</v>
      </c>
      <c r="G266" s="56">
        <v>832</v>
      </c>
      <c r="H266" s="56">
        <v>832</v>
      </c>
      <c r="I266" s="67">
        <f t="shared" si="6"/>
        <v>0</v>
      </c>
    </row>
    <row r="267" spans="1:9" ht="12.75">
      <c r="A267" s="35">
        <f t="shared" si="7"/>
        <v>253</v>
      </c>
      <c r="B267" s="45" t="s">
        <v>551</v>
      </c>
      <c r="C267" s="52" t="s">
        <v>268</v>
      </c>
      <c r="D267" s="52" t="s">
        <v>278</v>
      </c>
      <c r="E267" s="52" t="s">
        <v>536</v>
      </c>
      <c r="F267" s="52" t="s">
        <v>275</v>
      </c>
      <c r="G267" s="56">
        <v>832</v>
      </c>
      <c r="H267" s="56">
        <v>832</v>
      </c>
      <c r="I267" s="67">
        <f t="shared" si="6"/>
        <v>0</v>
      </c>
    </row>
    <row r="268" spans="1:9" ht="27" customHeight="1">
      <c r="A268" s="35">
        <f t="shared" si="7"/>
        <v>254</v>
      </c>
      <c r="B268" s="45" t="s">
        <v>604</v>
      </c>
      <c r="C268" s="52" t="s">
        <v>268</v>
      </c>
      <c r="D268" s="52" t="s">
        <v>278</v>
      </c>
      <c r="E268" s="52" t="s">
        <v>100</v>
      </c>
      <c r="F268" s="52" t="s">
        <v>444</v>
      </c>
      <c r="G268" s="56">
        <v>624</v>
      </c>
      <c r="H268" s="56">
        <v>624</v>
      </c>
      <c r="I268" s="67">
        <f t="shared" si="6"/>
        <v>0</v>
      </c>
    </row>
    <row r="269" spans="1:9" ht="12.75">
      <c r="A269" s="35">
        <f t="shared" si="7"/>
        <v>255</v>
      </c>
      <c r="B269" s="45" t="s">
        <v>551</v>
      </c>
      <c r="C269" s="52" t="s">
        <v>268</v>
      </c>
      <c r="D269" s="52" t="s">
        <v>278</v>
      </c>
      <c r="E269" s="52" t="s">
        <v>100</v>
      </c>
      <c r="F269" s="52" t="s">
        <v>275</v>
      </c>
      <c r="G269" s="56">
        <v>624</v>
      </c>
      <c r="H269" s="56">
        <v>624</v>
      </c>
      <c r="I269" s="67">
        <f aca="true" t="shared" si="8" ref="I269:I325">G269-H269</f>
        <v>0</v>
      </c>
    </row>
    <row r="270" spans="1:9" ht="27.75" customHeight="1">
      <c r="A270" s="35">
        <f t="shared" si="7"/>
        <v>256</v>
      </c>
      <c r="B270" s="45" t="s">
        <v>605</v>
      </c>
      <c r="C270" s="52" t="s">
        <v>268</v>
      </c>
      <c r="D270" s="52" t="s">
        <v>278</v>
      </c>
      <c r="E270" s="52" t="s">
        <v>101</v>
      </c>
      <c r="F270" s="52" t="s">
        <v>444</v>
      </c>
      <c r="G270" s="56">
        <v>244.9</v>
      </c>
      <c r="H270" s="56">
        <v>244.9</v>
      </c>
      <c r="I270" s="67">
        <f t="shared" si="8"/>
        <v>0</v>
      </c>
    </row>
    <row r="271" spans="1:9" ht="12.75">
      <c r="A271" s="35">
        <f aca="true" t="shared" si="9" ref="A271:A324">1+A270</f>
        <v>257</v>
      </c>
      <c r="B271" s="45" t="s">
        <v>551</v>
      </c>
      <c r="C271" s="52" t="s">
        <v>268</v>
      </c>
      <c r="D271" s="52" t="s">
        <v>278</v>
      </c>
      <c r="E271" s="52" t="s">
        <v>101</v>
      </c>
      <c r="F271" s="52" t="s">
        <v>275</v>
      </c>
      <c r="G271" s="56">
        <v>244.9</v>
      </c>
      <c r="H271" s="56">
        <v>244.9</v>
      </c>
      <c r="I271" s="67">
        <f t="shared" si="8"/>
        <v>0</v>
      </c>
    </row>
    <row r="272" spans="1:9" ht="25.5">
      <c r="A272" s="66">
        <f t="shared" si="9"/>
        <v>258</v>
      </c>
      <c r="B272" s="63" t="s">
        <v>530</v>
      </c>
      <c r="C272" s="64" t="s">
        <v>271</v>
      </c>
      <c r="D272" s="64" t="s">
        <v>445</v>
      </c>
      <c r="E272" s="64" t="s">
        <v>294</v>
      </c>
      <c r="F272" s="64" t="s">
        <v>444</v>
      </c>
      <c r="G272" s="81">
        <f>SUM(H272+71)</f>
        <v>13380</v>
      </c>
      <c r="H272" s="56">
        <v>13309</v>
      </c>
      <c r="I272" s="67">
        <f t="shared" si="8"/>
        <v>71</v>
      </c>
    </row>
    <row r="273" spans="1:9" ht="12.75">
      <c r="A273" s="35">
        <f t="shared" si="9"/>
        <v>259</v>
      </c>
      <c r="B273" s="45" t="s">
        <v>47</v>
      </c>
      <c r="C273" s="52" t="s">
        <v>271</v>
      </c>
      <c r="D273" s="52" t="s">
        <v>137</v>
      </c>
      <c r="E273" s="52" t="s">
        <v>294</v>
      </c>
      <c r="F273" s="52" t="s">
        <v>444</v>
      </c>
      <c r="G273" s="56">
        <f>SUM(H273+71)</f>
        <v>8109</v>
      </c>
      <c r="H273" s="56">
        <v>8038</v>
      </c>
      <c r="I273" s="67">
        <f t="shared" si="8"/>
        <v>71</v>
      </c>
    </row>
    <row r="274" spans="1:9" ht="12.75">
      <c r="A274" s="35">
        <f t="shared" si="9"/>
        <v>260</v>
      </c>
      <c r="B274" s="45" t="s">
        <v>266</v>
      </c>
      <c r="C274" s="52" t="s">
        <v>271</v>
      </c>
      <c r="D274" s="52" t="s">
        <v>141</v>
      </c>
      <c r="E274" s="52" t="s">
        <v>294</v>
      </c>
      <c r="F274" s="52" t="s">
        <v>444</v>
      </c>
      <c r="G274" s="56">
        <v>7758</v>
      </c>
      <c r="H274" s="56">
        <v>7758</v>
      </c>
      <c r="I274" s="67">
        <f t="shared" si="8"/>
        <v>0</v>
      </c>
    </row>
    <row r="275" spans="1:9" ht="12.75">
      <c r="A275" s="35">
        <f t="shared" si="9"/>
        <v>261</v>
      </c>
      <c r="B275" s="45" t="s">
        <v>594</v>
      </c>
      <c r="C275" s="52" t="s">
        <v>271</v>
      </c>
      <c r="D275" s="52" t="s">
        <v>141</v>
      </c>
      <c r="E275" s="52" t="s">
        <v>194</v>
      </c>
      <c r="F275" s="52" t="s">
        <v>444</v>
      </c>
      <c r="G275" s="56">
        <v>7758</v>
      </c>
      <c r="H275" s="56">
        <v>7758</v>
      </c>
      <c r="I275" s="67">
        <f t="shared" si="8"/>
        <v>0</v>
      </c>
    </row>
    <row r="276" spans="1:9" ht="12.75">
      <c r="A276" s="35">
        <f t="shared" si="9"/>
        <v>262</v>
      </c>
      <c r="B276" s="45" t="s">
        <v>586</v>
      </c>
      <c r="C276" s="52" t="s">
        <v>271</v>
      </c>
      <c r="D276" s="52" t="s">
        <v>141</v>
      </c>
      <c r="E276" s="52" t="s">
        <v>143</v>
      </c>
      <c r="F276" s="52" t="s">
        <v>444</v>
      </c>
      <c r="G276" s="56">
        <v>7758</v>
      </c>
      <c r="H276" s="56">
        <v>7758</v>
      </c>
      <c r="I276" s="67">
        <f t="shared" si="8"/>
        <v>0</v>
      </c>
    </row>
    <row r="277" spans="1:9" ht="12.75">
      <c r="A277" s="35">
        <f t="shared" si="9"/>
        <v>263</v>
      </c>
      <c r="B277" s="45" t="s">
        <v>587</v>
      </c>
      <c r="C277" s="52" t="s">
        <v>271</v>
      </c>
      <c r="D277" s="52" t="s">
        <v>141</v>
      </c>
      <c r="E277" s="52" t="s">
        <v>143</v>
      </c>
      <c r="F277" s="52" t="s">
        <v>140</v>
      </c>
      <c r="G277" s="56">
        <v>7758</v>
      </c>
      <c r="H277" s="56">
        <v>7758</v>
      </c>
      <c r="I277" s="67">
        <f t="shared" si="8"/>
        <v>0</v>
      </c>
    </row>
    <row r="278" spans="1:9" ht="12.75">
      <c r="A278" s="35">
        <f t="shared" si="9"/>
        <v>264</v>
      </c>
      <c r="B278" s="45" t="s">
        <v>48</v>
      </c>
      <c r="C278" s="52" t="s">
        <v>271</v>
      </c>
      <c r="D278" s="52" t="s">
        <v>147</v>
      </c>
      <c r="E278" s="52" t="s">
        <v>294</v>
      </c>
      <c r="F278" s="52" t="s">
        <v>444</v>
      </c>
      <c r="G278" s="56">
        <f>SUM(H278+71)</f>
        <v>351</v>
      </c>
      <c r="H278" s="56">
        <v>280</v>
      </c>
      <c r="I278" s="67">
        <f t="shared" si="8"/>
        <v>71</v>
      </c>
    </row>
    <row r="279" spans="1:9" ht="12.75">
      <c r="A279" s="35">
        <f t="shared" si="9"/>
        <v>265</v>
      </c>
      <c r="B279" s="45" t="s">
        <v>550</v>
      </c>
      <c r="C279" s="52" t="s">
        <v>271</v>
      </c>
      <c r="D279" s="52" t="s">
        <v>147</v>
      </c>
      <c r="E279" s="52" t="s">
        <v>440</v>
      </c>
      <c r="F279" s="52" t="s">
        <v>444</v>
      </c>
      <c r="G279" s="56">
        <f>SUM(H279+71)</f>
        <v>351</v>
      </c>
      <c r="H279" s="56">
        <v>280</v>
      </c>
      <c r="I279" s="67">
        <f t="shared" si="8"/>
        <v>71</v>
      </c>
    </row>
    <row r="280" spans="1:9" ht="12.75">
      <c r="A280" s="35">
        <f t="shared" si="9"/>
        <v>266</v>
      </c>
      <c r="B280" s="45" t="s">
        <v>110</v>
      </c>
      <c r="C280" s="52" t="s">
        <v>271</v>
      </c>
      <c r="D280" s="52" t="s">
        <v>147</v>
      </c>
      <c r="E280" s="52" t="s">
        <v>455</v>
      </c>
      <c r="F280" s="52" t="s">
        <v>444</v>
      </c>
      <c r="G280" s="56">
        <f>SUM(H280+71)</f>
        <v>351</v>
      </c>
      <c r="H280" s="56">
        <v>280</v>
      </c>
      <c r="I280" s="67">
        <f t="shared" si="8"/>
        <v>71</v>
      </c>
    </row>
    <row r="281" spans="1:9" ht="12.75">
      <c r="A281" s="35">
        <f t="shared" si="9"/>
        <v>267</v>
      </c>
      <c r="B281" s="45" t="s">
        <v>551</v>
      </c>
      <c r="C281" s="52" t="s">
        <v>271</v>
      </c>
      <c r="D281" s="52" t="s">
        <v>147</v>
      </c>
      <c r="E281" s="52" t="s">
        <v>455</v>
      </c>
      <c r="F281" s="52" t="s">
        <v>275</v>
      </c>
      <c r="G281" s="56">
        <f>SUM(H281+71)</f>
        <v>351</v>
      </c>
      <c r="H281" s="56">
        <v>280</v>
      </c>
      <c r="I281" s="67">
        <f t="shared" si="8"/>
        <v>71</v>
      </c>
    </row>
    <row r="282" spans="1:9" ht="12.75">
      <c r="A282" s="35">
        <f t="shared" si="9"/>
        <v>268</v>
      </c>
      <c r="B282" s="45" t="s">
        <v>606</v>
      </c>
      <c r="C282" s="52" t="s">
        <v>271</v>
      </c>
      <c r="D282" s="52" t="s">
        <v>151</v>
      </c>
      <c r="E282" s="52" t="s">
        <v>294</v>
      </c>
      <c r="F282" s="52" t="s">
        <v>444</v>
      </c>
      <c r="G282" s="56">
        <v>2167</v>
      </c>
      <c r="H282" s="56">
        <v>2167</v>
      </c>
      <c r="I282" s="67">
        <f t="shared" si="8"/>
        <v>0</v>
      </c>
    </row>
    <row r="283" spans="1:9" ht="12.75">
      <c r="A283" s="35">
        <f t="shared" si="9"/>
        <v>269</v>
      </c>
      <c r="B283" s="45" t="s">
        <v>272</v>
      </c>
      <c r="C283" s="52" t="s">
        <v>271</v>
      </c>
      <c r="D283" s="52" t="s">
        <v>152</v>
      </c>
      <c r="E283" s="52" t="s">
        <v>294</v>
      </c>
      <c r="F283" s="52" t="s">
        <v>444</v>
      </c>
      <c r="G283" s="56">
        <v>542</v>
      </c>
      <c r="H283" s="56">
        <v>542</v>
      </c>
      <c r="I283" s="67">
        <f t="shared" si="8"/>
        <v>0</v>
      </c>
    </row>
    <row r="284" spans="1:9" ht="12.75">
      <c r="A284" s="35">
        <f t="shared" si="9"/>
        <v>270</v>
      </c>
      <c r="B284" s="45" t="s">
        <v>607</v>
      </c>
      <c r="C284" s="52" t="s">
        <v>271</v>
      </c>
      <c r="D284" s="52" t="s">
        <v>152</v>
      </c>
      <c r="E284" s="52" t="s">
        <v>197</v>
      </c>
      <c r="F284" s="52" t="s">
        <v>444</v>
      </c>
      <c r="G284" s="56">
        <v>542</v>
      </c>
      <c r="H284" s="56">
        <v>542</v>
      </c>
      <c r="I284" s="67">
        <f t="shared" si="8"/>
        <v>0</v>
      </c>
    </row>
    <row r="285" spans="1:9" ht="13.5" customHeight="1">
      <c r="A285" s="35">
        <f t="shared" si="9"/>
        <v>271</v>
      </c>
      <c r="B285" s="45" t="s">
        <v>586</v>
      </c>
      <c r="C285" s="52" t="s">
        <v>271</v>
      </c>
      <c r="D285" s="52" t="s">
        <v>152</v>
      </c>
      <c r="E285" s="52" t="s">
        <v>153</v>
      </c>
      <c r="F285" s="52" t="s">
        <v>444</v>
      </c>
      <c r="G285" s="56">
        <v>542</v>
      </c>
      <c r="H285" s="56">
        <v>542</v>
      </c>
      <c r="I285" s="67">
        <f t="shared" si="8"/>
        <v>0</v>
      </c>
    </row>
    <row r="286" spans="1:9" ht="12.75">
      <c r="A286" s="35">
        <f t="shared" si="9"/>
        <v>272</v>
      </c>
      <c r="B286" s="45" t="s">
        <v>587</v>
      </c>
      <c r="C286" s="52" t="s">
        <v>271</v>
      </c>
      <c r="D286" s="52" t="s">
        <v>152</v>
      </c>
      <c r="E286" s="52" t="s">
        <v>153</v>
      </c>
      <c r="F286" s="52" t="s">
        <v>140</v>
      </c>
      <c r="G286" s="56">
        <v>542</v>
      </c>
      <c r="H286" s="56">
        <v>542</v>
      </c>
      <c r="I286" s="67">
        <f t="shared" si="8"/>
        <v>0</v>
      </c>
    </row>
    <row r="287" spans="1:9" ht="12.75">
      <c r="A287" s="35">
        <f t="shared" si="9"/>
        <v>273</v>
      </c>
      <c r="B287" s="45" t="s">
        <v>112</v>
      </c>
      <c r="C287" s="52" t="s">
        <v>271</v>
      </c>
      <c r="D287" s="52" t="s">
        <v>338</v>
      </c>
      <c r="E287" s="52" t="s">
        <v>294</v>
      </c>
      <c r="F287" s="52" t="s">
        <v>444</v>
      </c>
      <c r="G287" s="56">
        <v>1625</v>
      </c>
      <c r="H287" s="56">
        <v>1625</v>
      </c>
      <c r="I287" s="67">
        <f t="shared" si="8"/>
        <v>0</v>
      </c>
    </row>
    <row r="288" spans="1:9" ht="39.75" customHeight="1">
      <c r="A288" s="35">
        <f t="shared" si="9"/>
        <v>274</v>
      </c>
      <c r="B288" s="45" t="s">
        <v>598</v>
      </c>
      <c r="C288" s="52" t="s">
        <v>271</v>
      </c>
      <c r="D288" s="52" t="s">
        <v>338</v>
      </c>
      <c r="E288" s="52" t="s">
        <v>196</v>
      </c>
      <c r="F288" s="52" t="s">
        <v>444</v>
      </c>
      <c r="G288" s="56">
        <v>1505</v>
      </c>
      <c r="H288" s="56">
        <v>1505</v>
      </c>
      <c r="I288" s="67">
        <f t="shared" si="8"/>
        <v>0</v>
      </c>
    </row>
    <row r="289" spans="1:9" ht="12.75">
      <c r="A289" s="35">
        <f t="shared" si="9"/>
        <v>275</v>
      </c>
      <c r="B289" s="45" t="s">
        <v>586</v>
      </c>
      <c r="C289" s="52" t="s">
        <v>271</v>
      </c>
      <c r="D289" s="52" t="s">
        <v>338</v>
      </c>
      <c r="E289" s="52" t="s">
        <v>150</v>
      </c>
      <c r="F289" s="52" t="s">
        <v>444</v>
      </c>
      <c r="G289" s="56">
        <v>1505</v>
      </c>
      <c r="H289" s="56">
        <v>1505</v>
      </c>
      <c r="I289" s="67">
        <f t="shared" si="8"/>
        <v>0</v>
      </c>
    </row>
    <row r="290" spans="1:9" ht="12.75">
      <c r="A290" s="35">
        <f t="shared" si="9"/>
        <v>276</v>
      </c>
      <c r="B290" s="45" t="s">
        <v>587</v>
      </c>
      <c r="C290" s="52" t="s">
        <v>271</v>
      </c>
      <c r="D290" s="52" t="s">
        <v>338</v>
      </c>
      <c r="E290" s="52" t="s">
        <v>150</v>
      </c>
      <c r="F290" s="52" t="s">
        <v>140</v>
      </c>
      <c r="G290" s="56">
        <v>1505</v>
      </c>
      <c r="H290" s="56">
        <v>1505</v>
      </c>
      <c r="I290" s="67">
        <f t="shared" si="8"/>
        <v>0</v>
      </c>
    </row>
    <row r="291" spans="1:9" ht="12.75">
      <c r="A291" s="35">
        <f t="shared" si="9"/>
        <v>277</v>
      </c>
      <c r="B291" s="45" t="s">
        <v>550</v>
      </c>
      <c r="C291" s="52" t="s">
        <v>271</v>
      </c>
      <c r="D291" s="52" t="s">
        <v>338</v>
      </c>
      <c r="E291" s="52" t="s">
        <v>440</v>
      </c>
      <c r="F291" s="52" t="s">
        <v>444</v>
      </c>
      <c r="G291" s="56">
        <v>120</v>
      </c>
      <c r="H291" s="56">
        <v>120</v>
      </c>
      <c r="I291" s="67">
        <f t="shared" si="8"/>
        <v>0</v>
      </c>
    </row>
    <row r="292" spans="1:9" ht="26.25" customHeight="1">
      <c r="A292" s="35">
        <f t="shared" si="9"/>
        <v>278</v>
      </c>
      <c r="B292" s="45" t="s">
        <v>113</v>
      </c>
      <c r="C292" s="52" t="s">
        <v>271</v>
      </c>
      <c r="D292" s="52" t="s">
        <v>338</v>
      </c>
      <c r="E292" s="52" t="s">
        <v>454</v>
      </c>
      <c r="F292" s="52" t="s">
        <v>444</v>
      </c>
      <c r="G292" s="56">
        <v>120</v>
      </c>
      <c r="H292" s="56">
        <v>120</v>
      </c>
      <c r="I292" s="67">
        <f t="shared" si="8"/>
        <v>0</v>
      </c>
    </row>
    <row r="293" spans="1:9" ht="12.75">
      <c r="A293" s="35">
        <f t="shared" si="9"/>
        <v>279</v>
      </c>
      <c r="B293" s="45" t="s">
        <v>551</v>
      </c>
      <c r="C293" s="52" t="s">
        <v>271</v>
      </c>
      <c r="D293" s="52" t="s">
        <v>338</v>
      </c>
      <c r="E293" s="52" t="s">
        <v>454</v>
      </c>
      <c r="F293" s="52" t="s">
        <v>275</v>
      </c>
      <c r="G293" s="56">
        <v>120</v>
      </c>
      <c r="H293" s="56">
        <v>120</v>
      </c>
      <c r="I293" s="67">
        <f t="shared" si="8"/>
        <v>0</v>
      </c>
    </row>
    <row r="294" spans="1:9" ht="12.75">
      <c r="A294" s="35">
        <f t="shared" si="9"/>
        <v>280</v>
      </c>
      <c r="B294" s="45" t="s">
        <v>114</v>
      </c>
      <c r="C294" s="52" t="s">
        <v>271</v>
      </c>
      <c r="D294" s="52" t="s">
        <v>167</v>
      </c>
      <c r="E294" s="52" t="s">
        <v>294</v>
      </c>
      <c r="F294" s="52" t="s">
        <v>444</v>
      </c>
      <c r="G294" s="56">
        <v>3104</v>
      </c>
      <c r="H294" s="56">
        <v>3104</v>
      </c>
      <c r="I294" s="67">
        <f t="shared" si="8"/>
        <v>0</v>
      </c>
    </row>
    <row r="295" spans="1:9" ht="12.75">
      <c r="A295" s="35">
        <f t="shared" si="9"/>
        <v>281</v>
      </c>
      <c r="B295" s="45" t="s">
        <v>115</v>
      </c>
      <c r="C295" s="52" t="s">
        <v>271</v>
      </c>
      <c r="D295" s="52" t="s">
        <v>168</v>
      </c>
      <c r="E295" s="52" t="s">
        <v>294</v>
      </c>
      <c r="F295" s="52" t="s">
        <v>444</v>
      </c>
      <c r="G295" s="56">
        <v>400</v>
      </c>
      <c r="H295" s="56">
        <v>400</v>
      </c>
      <c r="I295" s="67">
        <f t="shared" si="8"/>
        <v>0</v>
      </c>
    </row>
    <row r="296" spans="1:9" ht="16.5" customHeight="1">
      <c r="A296" s="35">
        <f t="shared" si="9"/>
        <v>282</v>
      </c>
      <c r="B296" s="45" t="s">
        <v>116</v>
      </c>
      <c r="C296" s="52" t="s">
        <v>271</v>
      </c>
      <c r="D296" s="52" t="s">
        <v>168</v>
      </c>
      <c r="E296" s="52" t="s">
        <v>199</v>
      </c>
      <c r="F296" s="52" t="s">
        <v>444</v>
      </c>
      <c r="G296" s="56">
        <v>400</v>
      </c>
      <c r="H296" s="56">
        <v>400</v>
      </c>
      <c r="I296" s="67">
        <f t="shared" si="8"/>
        <v>0</v>
      </c>
    </row>
    <row r="297" spans="1:9" ht="25.5">
      <c r="A297" s="35">
        <f t="shared" si="9"/>
        <v>283</v>
      </c>
      <c r="B297" s="45" t="s">
        <v>117</v>
      </c>
      <c r="C297" s="52" t="s">
        <v>271</v>
      </c>
      <c r="D297" s="52" t="s">
        <v>168</v>
      </c>
      <c r="E297" s="52" t="s">
        <v>161</v>
      </c>
      <c r="F297" s="52" t="s">
        <v>444</v>
      </c>
      <c r="G297" s="56">
        <v>400</v>
      </c>
      <c r="H297" s="56">
        <v>400</v>
      </c>
      <c r="I297" s="67">
        <f t="shared" si="8"/>
        <v>0</v>
      </c>
    </row>
    <row r="298" spans="1:9" ht="12.75">
      <c r="A298" s="35">
        <f t="shared" si="9"/>
        <v>284</v>
      </c>
      <c r="B298" s="45" t="s">
        <v>587</v>
      </c>
      <c r="C298" s="52" t="s">
        <v>271</v>
      </c>
      <c r="D298" s="52" t="s">
        <v>168</v>
      </c>
      <c r="E298" s="52" t="s">
        <v>161</v>
      </c>
      <c r="F298" s="52" t="s">
        <v>140</v>
      </c>
      <c r="G298" s="56">
        <v>400</v>
      </c>
      <c r="H298" s="56">
        <v>400</v>
      </c>
      <c r="I298" s="67">
        <f t="shared" si="8"/>
        <v>0</v>
      </c>
    </row>
    <row r="299" spans="1:9" ht="15" customHeight="1">
      <c r="A299" s="35">
        <f t="shared" si="9"/>
        <v>285</v>
      </c>
      <c r="B299" s="45" t="s">
        <v>531</v>
      </c>
      <c r="C299" s="52" t="s">
        <v>271</v>
      </c>
      <c r="D299" s="52" t="s">
        <v>279</v>
      </c>
      <c r="E299" s="52" t="s">
        <v>294</v>
      </c>
      <c r="F299" s="52" t="s">
        <v>444</v>
      </c>
      <c r="G299" s="56">
        <v>2704</v>
      </c>
      <c r="H299" s="56">
        <v>2704</v>
      </c>
      <c r="I299" s="67">
        <f t="shared" si="8"/>
        <v>0</v>
      </c>
    </row>
    <row r="300" spans="1:9" ht="12.75">
      <c r="A300" s="35">
        <f t="shared" si="9"/>
        <v>286</v>
      </c>
      <c r="B300" s="45" t="s">
        <v>532</v>
      </c>
      <c r="C300" s="52" t="s">
        <v>271</v>
      </c>
      <c r="D300" s="52" t="s">
        <v>279</v>
      </c>
      <c r="E300" s="52" t="s">
        <v>314</v>
      </c>
      <c r="F300" s="52" t="s">
        <v>444</v>
      </c>
      <c r="G300" s="56">
        <v>2704</v>
      </c>
      <c r="H300" s="56">
        <v>2704</v>
      </c>
      <c r="I300" s="67">
        <f t="shared" si="8"/>
        <v>0</v>
      </c>
    </row>
    <row r="301" spans="1:9" ht="28.5" customHeight="1">
      <c r="A301" s="35">
        <f t="shared" si="9"/>
        <v>287</v>
      </c>
      <c r="B301" s="45" t="s">
        <v>243</v>
      </c>
      <c r="C301" s="52" t="s">
        <v>271</v>
      </c>
      <c r="D301" s="52" t="s">
        <v>279</v>
      </c>
      <c r="E301" s="52" t="s">
        <v>313</v>
      </c>
      <c r="F301" s="52" t="s">
        <v>444</v>
      </c>
      <c r="G301" s="56">
        <v>2704</v>
      </c>
      <c r="H301" s="56">
        <v>2704</v>
      </c>
      <c r="I301" s="67">
        <f t="shared" si="8"/>
        <v>0</v>
      </c>
    </row>
    <row r="302" spans="1:9" ht="12.75">
      <c r="A302" s="35">
        <f t="shared" si="9"/>
        <v>288</v>
      </c>
      <c r="B302" s="45" t="s">
        <v>587</v>
      </c>
      <c r="C302" s="52" t="s">
        <v>271</v>
      </c>
      <c r="D302" s="52" t="s">
        <v>279</v>
      </c>
      <c r="E302" s="52" t="s">
        <v>313</v>
      </c>
      <c r="F302" s="52" t="s">
        <v>140</v>
      </c>
      <c r="G302" s="56">
        <v>2704</v>
      </c>
      <c r="H302" s="56">
        <v>2704</v>
      </c>
      <c r="I302" s="67">
        <f t="shared" si="8"/>
        <v>0</v>
      </c>
    </row>
    <row r="303" spans="1:9" ht="12.75">
      <c r="A303" s="66">
        <f t="shared" si="9"/>
        <v>289</v>
      </c>
      <c r="B303" s="63" t="s">
        <v>118</v>
      </c>
      <c r="C303" s="64" t="s">
        <v>447</v>
      </c>
      <c r="D303" s="64" t="s">
        <v>445</v>
      </c>
      <c r="E303" s="64" t="s">
        <v>294</v>
      </c>
      <c r="F303" s="64" t="s">
        <v>444</v>
      </c>
      <c r="G303" s="61">
        <v>2677.0639</v>
      </c>
      <c r="H303" s="56">
        <v>2677.0639</v>
      </c>
      <c r="I303" s="67">
        <f t="shared" si="8"/>
        <v>0</v>
      </c>
    </row>
    <row r="304" spans="1:9" ht="12.75">
      <c r="A304" s="35">
        <f t="shared" si="9"/>
        <v>290</v>
      </c>
      <c r="B304" s="45" t="s">
        <v>206</v>
      </c>
      <c r="C304" s="52" t="s">
        <v>447</v>
      </c>
      <c r="D304" s="52" t="s">
        <v>397</v>
      </c>
      <c r="E304" s="52" t="s">
        <v>294</v>
      </c>
      <c r="F304" s="52" t="s">
        <v>444</v>
      </c>
      <c r="G304" s="56">
        <v>2677.0639</v>
      </c>
      <c r="H304" s="56">
        <v>2677.0639</v>
      </c>
      <c r="I304" s="67">
        <f t="shared" si="8"/>
        <v>0</v>
      </c>
    </row>
    <row r="305" spans="1:9" ht="38.25">
      <c r="A305" s="35">
        <f t="shared" si="9"/>
        <v>291</v>
      </c>
      <c r="B305" s="45" t="s">
        <v>439</v>
      </c>
      <c r="C305" s="52" t="s">
        <v>447</v>
      </c>
      <c r="D305" s="52" t="s">
        <v>401</v>
      </c>
      <c r="E305" s="52" t="s">
        <v>294</v>
      </c>
      <c r="F305" s="52" t="s">
        <v>444</v>
      </c>
      <c r="G305" s="56">
        <v>2677.0639</v>
      </c>
      <c r="H305" s="56">
        <v>2677.0639</v>
      </c>
      <c r="I305" s="67">
        <f t="shared" si="8"/>
        <v>0</v>
      </c>
    </row>
    <row r="306" spans="1:9" ht="39" customHeight="1">
      <c r="A306" s="35">
        <f t="shared" si="9"/>
        <v>292</v>
      </c>
      <c r="B306" s="45" t="s">
        <v>295</v>
      </c>
      <c r="C306" s="52" t="s">
        <v>447</v>
      </c>
      <c r="D306" s="52" t="s">
        <v>401</v>
      </c>
      <c r="E306" s="52" t="s">
        <v>172</v>
      </c>
      <c r="F306" s="52" t="s">
        <v>444</v>
      </c>
      <c r="G306" s="56">
        <v>2677.0639</v>
      </c>
      <c r="H306" s="56">
        <v>2677.0639</v>
      </c>
      <c r="I306" s="67">
        <f t="shared" si="8"/>
        <v>0</v>
      </c>
    </row>
    <row r="307" spans="1:9" ht="12.75">
      <c r="A307" s="35">
        <f t="shared" si="9"/>
        <v>293</v>
      </c>
      <c r="B307" s="45" t="s">
        <v>409</v>
      </c>
      <c r="C307" s="52" t="s">
        <v>447</v>
      </c>
      <c r="D307" s="52" t="s">
        <v>401</v>
      </c>
      <c r="E307" s="52" t="s">
        <v>402</v>
      </c>
      <c r="F307" s="52" t="s">
        <v>444</v>
      </c>
      <c r="G307" s="56">
        <v>1762.9337</v>
      </c>
      <c r="H307" s="56">
        <v>1762.9337</v>
      </c>
      <c r="I307" s="67">
        <f t="shared" si="8"/>
        <v>0</v>
      </c>
    </row>
    <row r="308" spans="1:9" ht="13.5" customHeight="1">
      <c r="A308" s="35">
        <f t="shared" si="9"/>
        <v>294</v>
      </c>
      <c r="B308" s="45" t="s">
        <v>408</v>
      </c>
      <c r="C308" s="52" t="s">
        <v>447</v>
      </c>
      <c r="D308" s="52" t="s">
        <v>401</v>
      </c>
      <c r="E308" s="52" t="s">
        <v>402</v>
      </c>
      <c r="F308" s="52" t="s">
        <v>400</v>
      </c>
      <c r="G308" s="56">
        <v>1762.9337</v>
      </c>
      <c r="H308" s="56">
        <v>1762.9337</v>
      </c>
      <c r="I308" s="67">
        <f t="shared" si="8"/>
        <v>0</v>
      </c>
    </row>
    <row r="309" spans="1:9" ht="15.75" customHeight="1">
      <c r="A309" s="35">
        <f t="shared" si="9"/>
        <v>295</v>
      </c>
      <c r="B309" s="45" t="s">
        <v>119</v>
      </c>
      <c r="C309" s="52" t="s">
        <v>447</v>
      </c>
      <c r="D309" s="52" t="s">
        <v>401</v>
      </c>
      <c r="E309" s="52" t="s">
        <v>403</v>
      </c>
      <c r="F309" s="52" t="s">
        <v>444</v>
      </c>
      <c r="G309" s="56">
        <v>842.1302</v>
      </c>
      <c r="H309" s="56">
        <v>842.1302</v>
      </c>
      <c r="I309" s="67">
        <f t="shared" si="8"/>
        <v>0</v>
      </c>
    </row>
    <row r="310" spans="1:9" ht="15.75" customHeight="1">
      <c r="A310" s="35">
        <f t="shared" si="9"/>
        <v>296</v>
      </c>
      <c r="B310" s="45" t="s">
        <v>408</v>
      </c>
      <c r="C310" s="52" t="s">
        <v>447</v>
      </c>
      <c r="D310" s="52" t="s">
        <v>401</v>
      </c>
      <c r="E310" s="52" t="s">
        <v>403</v>
      </c>
      <c r="F310" s="52" t="s">
        <v>400</v>
      </c>
      <c r="G310" s="56">
        <v>842.1302</v>
      </c>
      <c r="H310" s="56">
        <v>842.1302</v>
      </c>
      <c r="I310" s="67">
        <f t="shared" si="8"/>
        <v>0</v>
      </c>
    </row>
    <row r="311" spans="1:9" ht="16.5" customHeight="1">
      <c r="A311" s="35">
        <f t="shared" si="9"/>
        <v>297</v>
      </c>
      <c r="B311" s="45" t="s">
        <v>120</v>
      </c>
      <c r="C311" s="52" t="s">
        <v>447</v>
      </c>
      <c r="D311" s="52" t="s">
        <v>401</v>
      </c>
      <c r="E311" s="52" t="s">
        <v>404</v>
      </c>
      <c r="F311" s="52" t="s">
        <v>444</v>
      </c>
      <c r="G311" s="56">
        <v>72</v>
      </c>
      <c r="H311" s="56">
        <v>72</v>
      </c>
      <c r="I311" s="67">
        <f t="shared" si="8"/>
        <v>0</v>
      </c>
    </row>
    <row r="312" spans="1:9" ht="15.75" customHeight="1">
      <c r="A312" s="35">
        <f t="shared" si="9"/>
        <v>298</v>
      </c>
      <c r="B312" s="45" t="s">
        <v>408</v>
      </c>
      <c r="C312" s="52" t="s">
        <v>447</v>
      </c>
      <c r="D312" s="52" t="s">
        <v>401</v>
      </c>
      <c r="E312" s="52" t="s">
        <v>404</v>
      </c>
      <c r="F312" s="52" t="s">
        <v>400</v>
      </c>
      <c r="G312" s="56">
        <v>72</v>
      </c>
      <c r="H312" s="56">
        <v>72</v>
      </c>
      <c r="I312" s="67">
        <f t="shared" si="8"/>
        <v>0</v>
      </c>
    </row>
    <row r="313" spans="1:9" ht="25.5">
      <c r="A313" s="66">
        <f t="shared" si="9"/>
        <v>299</v>
      </c>
      <c r="B313" s="63" t="s">
        <v>244</v>
      </c>
      <c r="C313" s="64" t="s">
        <v>356</v>
      </c>
      <c r="D313" s="64" t="s">
        <v>445</v>
      </c>
      <c r="E313" s="64" t="s">
        <v>294</v>
      </c>
      <c r="F313" s="64" t="s">
        <v>444</v>
      </c>
      <c r="G313" s="61">
        <v>882.606</v>
      </c>
      <c r="H313" s="56">
        <v>882.61</v>
      </c>
      <c r="I313" s="67">
        <f t="shared" si="8"/>
        <v>-0.004000000000019099</v>
      </c>
    </row>
    <row r="314" spans="1:9" ht="12.75" customHeight="1">
      <c r="A314" s="35">
        <f t="shared" si="9"/>
        <v>300</v>
      </c>
      <c r="B314" s="45" t="s">
        <v>206</v>
      </c>
      <c r="C314" s="52" t="s">
        <v>356</v>
      </c>
      <c r="D314" s="52" t="s">
        <v>397</v>
      </c>
      <c r="E314" s="52" t="s">
        <v>294</v>
      </c>
      <c r="F314" s="52" t="s">
        <v>444</v>
      </c>
      <c r="G314" s="56">
        <v>882.606</v>
      </c>
      <c r="H314" s="56">
        <v>882.61</v>
      </c>
      <c r="I314" s="67">
        <f t="shared" si="8"/>
        <v>-0.004000000000019099</v>
      </c>
    </row>
    <row r="315" spans="1:9" ht="0.75" customHeight="1" hidden="1">
      <c r="A315" s="35">
        <f t="shared" si="9"/>
        <v>301</v>
      </c>
      <c r="B315" s="45" t="s">
        <v>124</v>
      </c>
      <c r="C315" s="52" t="s">
        <v>356</v>
      </c>
      <c r="D315" s="52" t="s">
        <v>401</v>
      </c>
      <c r="E315" s="52" t="s">
        <v>294</v>
      </c>
      <c r="F315" s="52" t="s">
        <v>444</v>
      </c>
      <c r="G315" s="56">
        <v>0</v>
      </c>
      <c r="H315" s="56">
        <v>882.61</v>
      </c>
      <c r="I315" s="67">
        <f t="shared" si="8"/>
        <v>-882.61</v>
      </c>
    </row>
    <row r="316" spans="1:9" ht="39" customHeight="1">
      <c r="A316" s="35">
        <v>301</v>
      </c>
      <c r="B316" s="45" t="s">
        <v>123</v>
      </c>
      <c r="C316" s="52" t="s">
        <v>356</v>
      </c>
      <c r="D316" s="52" t="s">
        <v>401</v>
      </c>
      <c r="E316" s="52" t="s">
        <v>172</v>
      </c>
      <c r="F316" s="52" t="s">
        <v>444</v>
      </c>
      <c r="G316" s="56">
        <v>0</v>
      </c>
      <c r="H316" s="56">
        <v>882.61</v>
      </c>
      <c r="I316" s="67">
        <f t="shared" si="8"/>
        <v>-882.61</v>
      </c>
    </row>
    <row r="317" spans="1:9" ht="12" customHeight="1">
      <c r="A317" s="35">
        <f t="shared" si="9"/>
        <v>302</v>
      </c>
      <c r="B317" s="45" t="s">
        <v>175</v>
      </c>
      <c r="C317" s="52" t="s">
        <v>356</v>
      </c>
      <c r="D317" s="52" t="s">
        <v>401</v>
      </c>
      <c r="E317" s="52" t="s">
        <v>402</v>
      </c>
      <c r="F317" s="52" t="s">
        <v>444</v>
      </c>
      <c r="G317" s="56">
        <v>0</v>
      </c>
      <c r="H317" s="56">
        <v>882.61</v>
      </c>
      <c r="I317" s="67">
        <f t="shared" si="8"/>
        <v>-882.61</v>
      </c>
    </row>
    <row r="318" spans="1:9" ht="3" customHeight="1" hidden="1">
      <c r="A318" s="35">
        <f t="shared" si="9"/>
        <v>303</v>
      </c>
      <c r="B318" s="45" t="s">
        <v>460</v>
      </c>
      <c r="C318" s="52" t="s">
        <v>356</v>
      </c>
      <c r="D318" s="52" t="s">
        <v>401</v>
      </c>
      <c r="E318" s="52" t="s">
        <v>402</v>
      </c>
      <c r="F318" s="52" t="s">
        <v>400</v>
      </c>
      <c r="G318" s="56">
        <v>0</v>
      </c>
      <c r="H318" s="56">
        <v>882.61</v>
      </c>
      <c r="I318" s="67">
        <f t="shared" si="8"/>
        <v>-882.61</v>
      </c>
    </row>
    <row r="319" spans="1:9" ht="29.25" customHeight="1">
      <c r="A319" s="35">
        <v>303</v>
      </c>
      <c r="B319" s="45" t="s">
        <v>537</v>
      </c>
      <c r="C319" s="52" t="s">
        <v>356</v>
      </c>
      <c r="D319" s="52" t="s">
        <v>538</v>
      </c>
      <c r="E319" s="52" t="s">
        <v>294</v>
      </c>
      <c r="F319" s="52" t="s">
        <v>444</v>
      </c>
      <c r="G319" s="56">
        <v>882.606</v>
      </c>
      <c r="H319" s="56">
        <v>0</v>
      </c>
      <c r="I319" s="67">
        <f t="shared" si="8"/>
        <v>882.606</v>
      </c>
    </row>
    <row r="320" spans="1:9" ht="38.25" customHeight="1">
      <c r="A320" s="35">
        <f t="shared" si="9"/>
        <v>304</v>
      </c>
      <c r="B320" s="45" t="s">
        <v>295</v>
      </c>
      <c r="C320" s="52" t="s">
        <v>356</v>
      </c>
      <c r="D320" s="52" t="s">
        <v>538</v>
      </c>
      <c r="E320" s="52" t="s">
        <v>172</v>
      </c>
      <c r="F320" s="52" t="s">
        <v>444</v>
      </c>
      <c r="G320" s="56">
        <v>882.606</v>
      </c>
      <c r="H320" s="56">
        <v>0</v>
      </c>
      <c r="I320" s="67">
        <f t="shared" si="8"/>
        <v>882.606</v>
      </c>
    </row>
    <row r="321" spans="1:9" ht="12.75">
      <c r="A321" s="35">
        <f t="shared" si="9"/>
        <v>305</v>
      </c>
      <c r="B321" s="45" t="s">
        <v>409</v>
      </c>
      <c r="C321" s="52" t="s">
        <v>356</v>
      </c>
      <c r="D321" s="52" t="s">
        <v>538</v>
      </c>
      <c r="E321" s="52" t="s">
        <v>402</v>
      </c>
      <c r="F321" s="52" t="s">
        <v>444</v>
      </c>
      <c r="G321" s="56">
        <v>531.315</v>
      </c>
      <c r="H321" s="56">
        <v>0</v>
      </c>
      <c r="I321" s="67">
        <f t="shared" si="8"/>
        <v>531.315</v>
      </c>
    </row>
    <row r="322" spans="1:9" ht="14.25" customHeight="1">
      <c r="A322" s="35">
        <f t="shared" si="9"/>
        <v>306</v>
      </c>
      <c r="B322" s="45" t="s">
        <v>408</v>
      </c>
      <c r="C322" s="52" t="s">
        <v>356</v>
      </c>
      <c r="D322" s="52" t="s">
        <v>538</v>
      </c>
      <c r="E322" s="52" t="s">
        <v>402</v>
      </c>
      <c r="F322" s="52" t="s">
        <v>400</v>
      </c>
      <c r="G322" s="56">
        <v>531.315</v>
      </c>
      <c r="H322" s="56">
        <v>0</v>
      </c>
      <c r="I322" s="67">
        <f t="shared" si="8"/>
        <v>531.315</v>
      </c>
    </row>
    <row r="323" spans="1:9" ht="24" customHeight="1">
      <c r="A323" s="35">
        <f t="shared" si="9"/>
        <v>307</v>
      </c>
      <c r="B323" s="45" t="s">
        <v>245</v>
      </c>
      <c r="C323" s="52" t="s">
        <v>356</v>
      </c>
      <c r="D323" s="52" t="s">
        <v>538</v>
      </c>
      <c r="E323" s="52" t="s">
        <v>513</v>
      </c>
      <c r="F323" s="52" t="s">
        <v>444</v>
      </c>
      <c r="G323" s="56">
        <v>351.291</v>
      </c>
      <c r="H323" s="56">
        <v>0</v>
      </c>
      <c r="I323" s="67">
        <f t="shared" si="8"/>
        <v>351.291</v>
      </c>
    </row>
    <row r="324" spans="1:9" ht="12.75">
      <c r="A324" s="35">
        <f t="shared" si="9"/>
        <v>308</v>
      </c>
      <c r="B324" s="45" t="s">
        <v>408</v>
      </c>
      <c r="C324" s="52" t="s">
        <v>356</v>
      </c>
      <c r="D324" s="52" t="s">
        <v>538</v>
      </c>
      <c r="E324" s="52" t="s">
        <v>513</v>
      </c>
      <c r="F324" s="52" t="s">
        <v>400</v>
      </c>
      <c r="G324" s="56">
        <v>351.291</v>
      </c>
      <c r="H324" s="56">
        <v>0</v>
      </c>
      <c r="I324" s="67">
        <f t="shared" si="8"/>
        <v>351.291</v>
      </c>
    </row>
    <row r="325" spans="2:9" ht="12.75">
      <c r="B325" s="98" t="s">
        <v>171</v>
      </c>
      <c r="C325" s="98"/>
      <c r="D325" s="98"/>
      <c r="E325" s="98"/>
      <c r="F325" s="98"/>
      <c r="G325" s="29">
        <f>559795.7216+25-40.32+222.42+73.73</f>
        <v>560076.5516000001</v>
      </c>
      <c r="H325" s="29">
        <f>557995.6769+882.61</f>
        <v>558878.2869</v>
      </c>
      <c r="I325" s="67">
        <f t="shared" si="8"/>
        <v>1198.2647000001743</v>
      </c>
    </row>
    <row r="333" ht="12.75">
      <c r="G333" s="83"/>
    </row>
    <row r="334" ht="12.75">
      <c r="G334" s="83"/>
    </row>
  </sheetData>
  <sheetProtection/>
  <autoFilter ref="A11:J325"/>
  <mergeCells count="2">
    <mergeCell ref="A8:G8"/>
    <mergeCell ref="B325:F32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K18"/>
  <sheetViews>
    <sheetView workbookViewId="0" topLeftCell="A1">
      <selection activeCell="B23" sqref="B23"/>
    </sheetView>
  </sheetViews>
  <sheetFormatPr defaultColWidth="9.00390625" defaultRowHeight="12.75"/>
  <cols>
    <col min="1" max="1" width="5.75390625" style="7" customWidth="1"/>
    <col min="2" max="2" width="25.25390625" style="7" customWidth="1"/>
    <col min="3" max="3" width="9.375" style="7" customWidth="1"/>
    <col min="4" max="4" width="14.875" style="7" customWidth="1"/>
    <col min="5" max="6" width="21.75390625" style="7" customWidth="1"/>
    <col min="7" max="7" width="16.125" style="7" customWidth="1"/>
    <col min="8" max="8" width="15.75390625" style="11" customWidth="1"/>
    <col min="9" max="11" width="9.125" style="11" customWidth="1"/>
    <col min="12" max="16384" width="9.125" style="68" customWidth="1"/>
  </cols>
  <sheetData>
    <row r="1" ht="12">
      <c r="H1" s="6" t="s">
        <v>230</v>
      </c>
    </row>
    <row r="2" ht="12">
      <c r="H2" s="6" t="s">
        <v>441</v>
      </c>
    </row>
    <row r="3" ht="12">
      <c r="H3" s="6" t="s">
        <v>442</v>
      </c>
    </row>
    <row r="4" ht="12">
      <c r="H4" s="6" t="s">
        <v>443</v>
      </c>
    </row>
    <row r="5" ht="12">
      <c r="H5" s="6" t="s">
        <v>442</v>
      </c>
    </row>
    <row r="6" ht="12">
      <c r="H6" s="6" t="s">
        <v>309</v>
      </c>
    </row>
    <row r="8" spans="1:7" ht="33" customHeight="1">
      <c r="A8" s="99" t="s">
        <v>231</v>
      </c>
      <c r="B8" s="100"/>
      <c r="C8" s="100"/>
      <c r="D8" s="100"/>
      <c r="E8" s="100"/>
      <c r="F8" s="100"/>
      <c r="G8" s="100"/>
    </row>
    <row r="10" spans="1:8" ht="166.5" customHeight="1">
      <c r="A10" s="8" t="s">
        <v>52</v>
      </c>
      <c r="B10" s="8"/>
      <c r="C10" s="8" t="s">
        <v>58</v>
      </c>
      <c r="D10" s="8" t="s">
        <v>232</v>
      </c>
      <c r="E10" s="69" t="s">
        <v>233</v>
      </c>
      <c r="F10" s="69" t="s">
        <v>234</v>
      </c>
      <c r="G10" s="69" t="s">
        <v>235</v>
      </c>
      <c r="H10" s="69" t="s">
        <v>242</v>
      </c>
    </row>
    <row r="11" spans="1:8" ht="23.25" customHeight="1">
      <c r="A11" s="70">
        <v>1</v>
      </c>
      <c r="B11" s="71" t="s">
        <v>236</v>
      </c>
      <c r="C11" s="72">
        <v>1251.65</v>
      </c>
      <c r="D11" s="73">
        <v>0</v>
      </c>
      <c r="E11" s="73">
        <v>250</v>
      </c>
      <c r="F11" s="73"/>
      <c r="G11" s="73">
        <v>993.65</v>
      </c>
      <c r="H11" s="73">
        <v>8</v>
      </c>
    </row>
    <row r="12" spans="1:8" ht="22.5">
      <c r="A12" s="70">
        <v>2</v>
      </c>
      <c r="B12" s="71" t="s">
        <v>237</v>
      </c>
      <c r="C12" s="72">
        <v>1199.67</v>
      </c>
      <c r="D12" s="73">
        <v>40.32</v>
      </c>
      <c r="E12" s="73"/>
      <c r="F12" s="73"/>
      <c r="G12" s="73">
        <v>1148.35</v>
      </c>
      <c r="H12" s="73">
        <v>11</v>
      </c>
    </row>
    <row r="13" spans="1:8" ht="24.75" customHeight="1">
      <c r="A13" s="70">
        <v>3</v>
      </c>
      <c r="B13" s="71" t="s">
        <v>238</v>
      </c>
      <c r="C13" s="72">
        <v>2434.65</v>
      </c>
      <c r="D13" s="73">
        <v>0</v>
      </c>
      <c r="E13" s="73"/>
      <c r="F13" s="73"/>
      <c r="G13" s="73">
        <v>2419.65</v>
      </c>
      <c r="H13" s="73">
        <v>15</v>
      </c>
    </row>
    <row r="14" spans="1:8" ht="24" customHeight="1">
      <c r="A14" s="70">
        <v>4</v>
      </c>
      <c r="B14" s="71" t="s">
        <v>239</v>
      </c>
      <c r="C14" s="72">
        <v>48.75</v>
      </c>
      <c r="D14" s="73">
        <v>0</v>
      </c>
      <c r="E14" s="73"/>
      <c r="F14" s="73"/>
      <c r="G14" s="73">
        <v>29.75</v>
      </c>
      <c r="H14" s="73">
        <v>19</v>
      </c>
    </row>
    <row r="15" spans="1:8" ht="23.25" customHeight="1">
      <c r="A15" s="70">
        <v>5</v>
      </c>
      <c r="B15" s="71" t="s">
        <v>240</v>
      </c>
      <c r="C15" s="72">
        <v>1470.6</v>
      </c>
      <c r="D15" s="73">
        <v>0</v>
      </c>
      <c r="E15" s="73"/>
      <c r="F15" s="73">
        <v>100</v>
      </c>
      <c r="G15" s="73">
        <v>1356.6</v>
      </c>
      <c r="H15" s="73">
        <v>14</v>
      </c>
    </row>
    <row r="16" spans="1:11" s="77" customFormat="1" ht="34.5" customHeight="1">
      <c r="A16" s="74"/>
      <c r="B16" s="75" t="s">
        <v>241</v>
      </c>
      <c r="C16" s="72">
        <v>6405.32</v>
      </c>
      <c r="D16" s="72">
        <v>40.32</v>
      </c>
      <c r="E16" s="72">
        <v>250</v>
      </c>
      <c r="F16" s="72">
        <v>100</v>
      </c>
      <c r="G16" s="72">
        <v>5948</v>
      </c>
      <c r="H16" s="72">
        <v>67</v>
      </c>
      <c r="I16" s="76"/>
      <c r="J16" s="76"/>
      <c r="K16" s="76"/>
    </row>
    <row r="17" ht="12">
      <c r="D17" s="78"/>
    </row>
    <row r="18" ht="12">
      <c r="D18" s="78"/>
    </row>
  </sheetData>
  <mergeCells count="1">
    <mergeCell ref="A8:G8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E34"/>
  <sheetViews>
    <sheetView tabSelected="1" workbookViewId="0" topLeftCell="A13">
      <selection activeCell="G24" sqref="G24"/>
    </sheetView>
  </sheetViews>
  <sheetFormatPr defaultColWidth="9.00390625" defaultRowHeight="12.75"/>
  <cols>
    <col min="1" max="1" width="5.75390625" style="3" customWidth="1"/>
    <col min="2" max="2" width="49.75390625" style="11" customWidth="1"/>
    <col min="3" max="3" width="23.75390625" style="3" customWidth="1"/>
    <col min="4" max="4" width="12.125" style="0" customWidth="1"/>
  </cols>
  <sheetData>
    <row r="1" ht="12.75">
      <c r="D1" s="6" t="s">
        <v>111</v>
      </c>
    </row>
    <row r="2" ht="12.75">
      <c r="D2" s="6" t="s">
        <v>441</v>
      </c>
    </row>
    <row r="3" ht="12.75">
      <c r="D3" s="6" t="s">
        <v>442</v>
      </c>
    </row>
    <row r="4" ht="12.75">
      <c r="D4" s="6" t="s">
        <v>443</v>
      </c>
    </row>
    <row r="5" ht="12.75">
      <c r="D5" s="6" t="s">
        <v>442</v>
      </c>
    </row>
    <row r="6" ht="12.75">
      <c r="D6" s="6" t="s">
        <v>309</v>
      </c>
    </row>
    <row r="7" ht="12.75">
      <c r="D7" s="27"/>
    </row>
    <row r="8" spans="1:4" ht="12.75">
      <c r="A8" s="102" t="s">
        <v>292</v>
      </c>
      <c r="B8" s="103"/>
      <c r="C8" s="103"/>
      <c r="D8" s="103"/>
    </row>
    <row r="9" ht="12.75">
      <c r="D9" s="11"/>
    </row>
    <row r="10" spans="1:5" ht="12.75" customHeight="1">
      <c r="A10" s="101" t="s">
        <v>52</v>
      </c>
      <c r="B10" s="101" t="s">
        <v>394</v>
      </c>
      <c r="C10" s="101" t="s">
        <v>395</v>
      </c>
      <c r="D10" s="101" t="s">
        <v>273</v>
      </c>
      <c r="E10" s="1"/>
    </row>
    <row r="11" spans="1:4" ht="12.75">
      <c r="A11" s="101"/>
      <c r="B11" s="101"/>
      <c r="C11" s="101"/>
      <c r="D11" s="101"/>
    </row>
    <row r="12" spans="1:4" ht="12.75">
      <c r="A12" s="101"/>
      <c r="B12" s="101"/>
      <c r="C12" s="101"/>
      <c r="D12" s="101"/>
    </row>
    <row r="13" spans="1:4" s="2" customFormat="1" ht="12.75">
      <c r="A13" s="20">
        <v>1</v>
      </c>
      <c r="B13" s="20">
        <v>2</v>
      </c>
      <c r="C13" s="20">
        <v>3</v>
      </c>
      <c r="D13" s="20">
        <v>4</v>
      </c>
    </row>
    <row r="14" spans="1:4" ht="21">
      <c r="A14" s="15">
        <v>1</v>
      </c>
      <c r="B14" s="21" t="s">
        <v>254</v>
      </c>
      <c r="C14" s="17" t="s">
        <v>181</v>
      </c>
      <c r="D14" s="23">
        <f>D15-D16</f>
        <v>0</v>
      </c>
    </row>
    <row r="15" spans="1:4" ht="22.5">
      <c r="A15" s="15">
        <v>2</v>
      </c>
      <c r="B15" s="22" t="s">
        <v>307</v>
      </c>
      <c r="C15" s="5" t="s">
        <v>280</v>
      </c>
      <c r="D15" s="24">
        <v>0</v>
      </c>
    </row>
    <row r="16" spans="1:4" s="2" customFormat="1" ht="22.5">
      <c r="A16" s="15">
        <v>3</v>
      </c>
      <c r="B16" s="22" t="s">
        <v>308</v>
      </c>
      <c r="C16" s="5" t="s">
        <v>281</v>
      </c>
      <c r="D16" s="24">
        <v>0</v>
      </c>
    </row>
    <row r="17" spans="1:4" ht="21">
      <c r="A17" s="15">
        <v>4</v>
      </c>
      <c r="B17" s="21" t="s">
        <v>301</v>
      </c>
      <c r="C17" s="17" t="s">
        <v>182</v>
      </c>
      <c r="D17" s="23">
        <f>D18-D19</f>
        <v>0</v>
      </c>
    </row>
    <row r="18" spans="1:4" ht="33.75">
      <c r="A18" s="15">
        <v>5</v>
      </c>
      <c r="B18" s="22" t="s">
        <v>348</v>
      </c>
      <c r="C18" s="5" t="s">
        <v>282</v>
      </c>
      <c r="D18" s="24">
        <v>0</v>
      </c>
    </row>
    <row r="19" spans="1:4" s="2" customFormat="1" ht="33.75">
      <c r="A19" s="15">
        <v>6</v>
      </c>
      <c r="B19" s="22" t="s">
        <v>343</v>
      </c>
      <c r="C19" s="5" t="s">
        <v>344</v>
      </c>
      <c r="D19" s="28">
        <v>0</v>
      </c>
    </row>
    <row r="20" spans="1:4" ht="21">
      <c r="A20" s="15">
        <v>7</v>
      </c>
      <c r="B20" s="21" t="s">
        <v>256</v>
      </c>
      <c r="C20" s="17" t="s">
        <v>183</v>
      </c>
      <c r="D20" s="23">
        <f>D21+D22</f>
        <v>13009.350000000093</v>
      </c>
    </row>
    <row r="21" spans="1:5" ht="22.5">
      <c r="A21" s="15">
        <v>8</v>
      </c>
      <c r="B21" s="22" t="s">
        <v>349</v>
      </c>
      <c r="C21" s="5" t="s">
        <v>283</v>
      </c>
      <c r="D21" s="24">
        <f>-(D15+D18+D25+D29+547067.2)</f>
        <v>-549067.2</v>
      </c>
      <c r="E21" s="19"/>
    </row>
    <row r="22" spans="1:4" ht="22.5">
      <c r="A22" s="15">
        <v>9</v>
      </c>
      <c r="B22" s="22" t="s">
        <v>350</v>
      </c>
      <c r="C22" s="5" t="s">
        <v>284</v>
      </c>
      <c r="D22" s="24">
        <f>D27+D32+D16+559795.72+25+222.42-40.32+73.73</f>
        <v>562076.55</v>
      </c>
    </row>
    <row r="23" spans="1:4" s="2" customFormat="1" ht="21">
      <c r="A23" s="15">
        <v>10</v>
      </c>
      <c r="B23" s="21" t="s">
        <v>302</v>
      </c>
      <c r="C23" s="17" t="s">
        <v>303</v>
      </c>
      <c r="D23" s="25">
        <f>D24+D26+D28</f>
        <v>0</v>
      </c>
    </row>
    <row r="24" spans="1:4" ht="21">
      <c r="A24" s="15">
        <v>11</v>
      </c>
      <c r="B24" s="21" t="s">
        <v>304</v>
      </c>
      <c r="C24" s="17" t="s">
        <v>345</v>
      </c>
      <c r="D24" s="23">
        <f>D25</f>
        <v>0</v>
      </c>
    </row>
    <row r="25" spans="1:4" s="2" customFormat="1" ht="22.5">
      <c r="A25" s="15">
        <v>12</v>
      </c>
      <c r="B25" s="22" t="s">
        <v>346</v>
      </c>
      <c r="C25" s="5" t="s">
        <v>285</v>
      </c>
      <c r="D25" s="24">
        <v>0</v>
      </c>
    </row>
    <row r="26" spans="1:4" ht="21">
      <c r="A26" s="15">
        <v>13</v>
      </c>
      <c r="B26" s="21" t="s">
        <v>257</v>
      </c>
      <c r="C26" s="17" t="s">
        <v>184</v>
      </c>
      <c r="D26" s="23">
        <f>-D27</f>
        <v>-2000</v>
      </c>
    </row>
    <row r="27" spans="1:4" ht="56.25">
      <c r="A27" s="15">
        <v>14</v>
      </c>
      <c r="B27" s="22" t="s">
        <v>347</v>
      </c>
      <c r="C27" s="5" t="s">
        <v>286</v>
      </c>
      <c r="D27" s="24">
        <v>2000</v>
      </c>
    </row>
    <row r="28" spans="1:4" ht="21">
      <c r="A28" s="15">
        <v>15</v>
      </c>
      <c r="B28" s="21" t="s">
        <v>258</v>
      </c>
      <c r="C28" s="17" t="s">
        <v>185</v>
      </c>
      <c r="D28" s="23">
        <f>D29-D32</f>
        <v>2000</v>
      </c>
    </row>
    <row r="29" spans="1:4" ht="22.5">
      <c r="A29" s="15">
        <v>16</v>
      </c>
      <c r="B29" s="22" t="s">
        <v>305</v>
      </c>
      <c r="C29" s="5" t="s">
        <v>287</v>
      </c>
      <c r="D29" s="24">
        <f>D30+D31</f>
        <v>2000</v>
      </c>
    </row>
    <row r="30" spans="1:4" ht="33.75">
      <c r="A30" s="15">
        <v>17</v>
      </c>
      <c r="B30" s="22" t="s">
        <v>392</v>
      </c>
      <c r="C30" s="5" t="s">
        <v>288</v>
      </c>
      <c r="D30" s="43">
        <f>0+D27</f>
        <v>2000</v>
      </c>
    </row>
    <row r="31" spans="1:4" ht="33.75">
      <c r="A31" s="15">
        <v>18</v>
      </c>
      <c r="B31" s="22" t="s">
        <v>306</v>
      </c>
      <c r="C31" s="5" t="s">
        <v>289</v>
      </c>
      <c r="D31" s="24">
        <v>0</v>
      </c>
    </row>
    <row r="32" spans="1:4" ht="22.5">
      <c r="A32" s="15">
        <v>19</v>
      </c>
      <c r="B32" s="22" t="s">
        <v>259</v>
      </c>
      <c r="C32" s="5" t="s">
        <v>290</v>
      </c>
      <c r="D32" s="24">
        <f>D33</f>
        <v>0</v>
      </c>
    </row>
    <row r="33" spans="1:4" ht="33.75">
      <c r="A33" s="15">
        <v>20</v>
      </c>
      <c r="B33" s="22" t="s">
        <v>393</v>
      </c>
      <c r="C33" s="5" t="s">
        <v>291</v>
      </c>
      <c r="D33" s="24">
        <v>0</v>
      </c>
    </row>
    <row r="34" spans="1:4" ht="21">
      <c r="A34" s="18">
        <v>21</v>
      </c>
      <c r="B34" s="21" t="s">
        <v>263</v>
      </c>
      <c r="C34" s="17"/>
      <c r="D34" s="26">
        <f>D14+D17+D20+D23</f>
        <v>13009.350000000093</v>
      </c>
    </row>
  </sheetData>
  <mergeCells count="5">
    <mergeCell ref="A10:A12"/>
    <mergeCell ref="B10:B12"/>
    <mergeCell ref="C10:C12"/>
    <mergeCell ref="A8:D8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2012-01-27T04:04:39Z</cp:lastPrinted>
  <dcterms:created xsi:type="dcterms:W3CDTF">2009-04-03T07:50:46Z</dcterms:created>
  <dcterms:modified xsi:type="dcterms:W3CDTF">2012-01-27T04:05:07Z</dcterms:modified>
  <cp:category/>
  <cp:version/>
  <cp:contentType/>
  <cp:contentStatus/>
</cp:coreProperties>
</file>